
<file path=[Content_Types].xml><?xml version="1.0" encoding="utf-8"?>
<Types xmlns="http://schemas.openxmlformats.org/package/2006/content-types"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C:\Users\kmi.svavaloa\Desktop\"/>
    </mc:Choice>
  </mc:AlternateContent>
  <xr:revisionPtr revIDLastSave="0" documentId="8_{131C54FA-58CA-4905-A124-8E6EFCD72AF4}" xr6:coauthVersionLast="47" xr6:coauthVersionMax="47" xr10:uidLastSave="{00000000-0000-0000-0000-000000000000}"/>
  <bookViews>
    <workbookView xWindow="-21720" yWindow="45" windowWidth="21840" windowHeight="13140" activeTab="1" xr2:uid="{00000000-000D-0000-FFFF-FFFF00000000}"/>
  </bookViews>
  <sheets>
    <sheet name="Leiðbeiningar" sheetId="3" r:id="rId1"/>
    <sheet name="Kostnaðaráætlun" sheetId="2" r:id="rId2"/>
  </sheets>
  <definedNames>
    <definedName name="FJM">Kostnaðaráætlun!$I$36</definedName>
    <definedName name="_xlnm.Print_Area" localSheetId="1">Kostnaðaráætlun!$A$1:$I$426</definedName>
    <definedName name="_xlnm.Print_Area" localSheetId="0">Leiðbeiningar!$A$1:$H$49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140" i="2" l="1"/>
  <c r="G140" i="2"/>
  <c r="I139" i="2"/>
  <c r="G139" i="2"/>
  <c r="G44" i="2" l="1"/>
  <c r="G46" i="2"/>
  <c r="G48" i="2"/>
  <c r="G57" i="2"/>
  <c r="H61" i="2"/>
  <c r="D7" i="2" s="1"/>
  <c r="H53" i="2"/>
  <c r="D6" i="2" s="1"/>
  <c r="G399" i="2"/>
  <c r="G400" i="2"/>
  <c r="G401" i="2"/>
  <c r="G402" i="2"/>
  <c r="G403" i="2"/>
  <c r="G404" i="2"/>
  <c r="G405" i="2"/>
  <c r="G406" i="2"/>
  <c r="G407" i="2"/>
  <c r="G408" i="2"/>
  <c r="G127" i="2"/>
  <c r="G128" i="2"/>
  <c r="G129" i="2"/>
  <c r="G130" i="2"/>
  <c r="G131" i="2"/>
  <c r="G132" i="2"/>
  <c r="G133" i="2"/>
  <c r="G134" i="2"/>
  <c r="G135" i="2"/>
  <c r="G136" i="2"/>
  <c r="G137" i="2"/>
  <c r="G138" i="2"/>
  <c r="G141" i="2"/>
  <c r="G146" i="2"/>
  <c r="G147" i="2"/>
  <c r="G148" i="2"/>
  <c r="G149" i="2"/>
  <c r="G150" i="2"/>
  <c r="G151" i="2"/>
  <c r="G152" i="2"/>
  <c r="G153" i="2"/>
  <c r="G154" i="2"/>
  <c r="G155" i="2"/>
  <c r="G156" i="2"/>
  <c r="G157" i="2"/>
  <c r="G158" i="2"/>
  <c r="G159" i="2"/>
  <c r="G160" i="2"/>
  <c r="G165" i="2"/>
  <c r="G166" i="2"/>
  <c r="G167" i="2"/>
  <c r="G168" i="2"/>
  <c r="G169" i="2"/>
  <c r="G170" i="2"/>
  <c r="G171" i="2"/>
  <c r="G172" i="2"/>
  <c r="G173" i="2"/>
  <c r="G174" i="2"/>
  <c r="G175" i="2"/>
  <c r="G176" i="2"/>
  <c r="G177" i="2"/>
  <c r="G182" i="2"/>
  <c r="G183" i="2"/>
  <c r="G184" i="2"/>
  <c r="G185" i="2"/>
  <c r="G186" i="2"/>
  <c r="G187" i="2"/>
  <c r="G188" i="2"/>
  <c r="G189" i="2"/>
  <c r="G194" i="2"/>
  <c r="G195" i="2"/>
  <c r="G196" i="2"/>
  <c r="G197" i="2"/>
  <c r="G198" i="2"/>
  <c r="G199" i="2"/>
  <c r="G200" i="2"/>
  <c r="G205" i="2"/>
  <c r="G206" i="2"/>
  <c r="G207" i="2"/>
  <c r="G208" i="2"/>
  <c r="G209" i="2"/>
  <c r="G210" i="2"/>
  <c r="G215" i="2"/>
  <c r="G216" i="2"/>
  <c r="G217" i="2"/>
  <c r="G218" i="2"/>
  <c r="G219" i="2"/>
  <c r="G220" i="2"/>
  <c r="G221" i="2"/>
  <c r="G226" i="2"/>
  <c r="G227" i="2"/>
  <c r="G232" i="2"/>
  <c r="G233" i="2"/>
  <c r="G234" i="2"/>
  <c r="G235" i="2"/>
  <c r="G236" i="2"/>
  <c r="G237" i="2"/>
  <c r="G238" i="2"/>
  <c r="G239" i="2"/>
  <c r="G240" i="2"/>
  <c r="G241" i="2"/>
  <c r="G246" i="2"/>
  <c r="G247" i="2"/>
  <c r="G248" i="2"/>
  <c r="G249" i="2"/>
  <c r="G250" i="2"/>
  <c r="G251" i="2"/>
  <c r="G252" i="2"/>
  <c r="G253" i="2"/>
  <c r="G258" i="2"/>
  <c r="G259" i="2"/>
  <c r="G260" i="2"/>
  <c r="G261" i="2"/>
  <c r="G262" i="2"/>
  <c r="G263" i="2"/>
  <c r="G264" i="2"/>
  <c r="G269" i="2"/>
  <c r="G270" i="2"/>
  <c r="G271" i="2"/>
  <c r="G272" i="2"/>
  <c r="G273" i="2"/>
  <c r="G274" i="2"/>
  <c r="G275" i="2"/>
  <c r="G276" i="2"/>
  <c r="G277" i="2"/>
  <c r="G278" i="2"/>
  <c r="G279" i="2"/>
  <c r="G280" i="2"/>
  <c r="G281" i="2"/>
  <c r="G282" i="2"/>
  <c r="G283" i="2"/>
  <c r="G284" i="2"/>
  <c r="G285" i="2"/>
  <c r="G286" i="2"/>
  <c r="G287" i="2"/>
  <c r="G288" i="2"/>
  <c r="G289" i="2"/>
  <c r="G294" i="2"/>
  <c r="G295" i="2"/>
  <c r="G296" i="2"/>
  <c r="G297" i="2"/>
  <c r="G303" i="2"/>
  <c r="G304" i="2"/>
  <c r="G305" i="2"/>
  <c r="G306" i="2"/>
  <c r="G307" i="2"/>
  <c r="G312" i="2"/>
  <c r="G313" i="2"/>
  <c r="G314" i="2"/>
  <c r="G315" i="2"/>
  <c r="G316" i="2"/>
  <c r="G317" i="2"/>
  <c r="G318" i="2"/>
  <c r="G319" i="2"/>
  <c r="G320" i="2"/>
  <c r="G321" i="2"/>
  <c r="G322" i="2"/>
  <c r="G323" i="2"/>
  <c r="G324" i="2"/>
  <c r="G325" i="2"/>
  <c r="G326" i="2"/>
  <c r="G327" i="2"/>
  <c r="G328" i="2"/>
  <c r="G329" i="2"/>
  <c r="G330" i="2"/>
  <c r="G331" i="2"/>
  <c r="G332" i="2"/>
  <c r="G333" i="2"/>
  <c r="G334" i="2"/>
  <c r="G335" i="2"/>
  <c r="G336" i="2"/>
  <c r="G337" i="2"/>
  <c r="G342" i="2"/>
  <c r="G343" i="2"/>
  <c r="G344" i="2"/>
  <c r="G345" i="2"/>
  <c r="G350" i="2"/>
  <c r="G351" i="2"/>
  <c r="G352" i="2"/>
  <c r="G353" i="2"/>
  <c r="G354" i="2"/>
  <c r="G355" i="2"/>
  <c r="G356" i="2"/>
  <c r="G361" i="2"/>
  <c r="G362" i="2"/>
  <c r="G363" i="2"/>
  <c r="G364" i="2"/>
  <c r="G365" i="2"/>
  <c r="G366" i="2"/>
  <c r="G367" i="2"/>
  <c r="G368" i="2"/>
  <c r="G369" i="2"/>
  <c r="G370" i="2"/>
  <c r="G371" i="2"/>
  <c r="G376" i="2"/>
  <c r="G377" i="2"/>
  <c r="G378" i="2"/>
  <c r="G379" i="2"/>
  <c r="G380" i="2"/>
  <c r="G385" i="2"/>
  <c r="G388" i="2" s="1"/>
  <c r="C30" i="2" s="1"/>
  <c r="G386" i="2"/>
  <c r="G387" i="2"/>
  <c r="G392" i="2"/>
  <c r="G393" i="2"/>
  <c r="G394" i="2"/>
  <c r="G45" i="2"/>
  <c r="G47" i="2"/>
  <c r="G49" i="2"/>
  <c r="G50" i="2"/>
  <c r="G51" i="2"/>
  <c r="G52" i="2"/>
  <c r="G58" i="2"/>
  <c r="G61" i="2" s="1"/>
  <c r="C7" i="2" s="1"/>
  <c r="G59" i="2"/>
  <c r="G60" i="2"/>
  <c r="G65" i="2"/>
  <c r="G66" i="2"/>
  <c r="G67" i="2"/>
  <c r="G68" i="2"/>
  <c r="G73" i="2"/>
  <c r="G74" i="2"/>
  <c r="G78" i="2" s="1"/>
  <c r="C9" i="2" s="1"/>
  <c r="G75" i="2"/>
  <c r="G76" i="2"/>
  <c r="G77" i="2"/>
  <c r="G82" i="2"/>
  <c r="G83" i="2"/>
  <c r="G84" i="2"/>
  <c r="G85" i="2"/>
  <c r="G86" i="2"/>
  <c r="G87" i="2"/>
  <c r="G88" i="2"/>
  <c r="G89" i="2"/>
  <c r="G90" i="2"/>
  <c r="G91" i="2"/>
  <c r="G92" i="2"/>
  <c r="G93" i="2"/>
  <c r="G94" i="2"/>
  <c r="G95" i="2"/>
  <c r="G96" i="2"/>
  <c r="G97" i="2"/>
  <c r="G98" i="2"/>
  <c r="G99" i="2"/>
  <c r="G100" i="2"/>
  <c r="G101" i="2"/>
  <c r="G102" i="2"/>
  <c r="G103" i="2"/>
  <c r="G104" i="2"/>
  <c r="G105" i="2"/>
  <c r="G106" i="2"/>
  <c r="G107" i="2"/>
  <c r="G108" i="2"/>
  <c r="G109" i="2"/>
  <c r="G110" i="2"/>
  <c r="G111" i="2"/>
  <c r="G112" i="2"/>
  <c r="G113" i="2"/>
  <c r="G114" i="2"/>
  <c r="G115" i="2"/>
  <c r="G116" i="2"/>
  <c r="G117" i="2"/>
  <c r="G118" i="2"/>
  <c r="G119" i="2"/>
  <c r="G120" i="2"/>
  <c r="I45" i="2"/>
  <c r="I399" i="2"/>
  <c r="H299" i="2"/>
  <c r="D23" i="2" s="1"/>
  <c r="I294" i="2"/>
  <c r="I295" i="2"/>
  <c r="I296" i="2"/>
  <c r="I299" i="2" s="1"/>
  <c r="E23" i="2" s="1"/>
  <c r="I297" i="2"/>
  <c r="I28" i="2"/>
  <c r="I38" i="2" s="1"/>
  <c r="H338" i="2"/>
  <c r="D25" i="2" s="1"/>
  <c r="I321" i="2"/>
  <c r="I322" i="2"/>
  <c r="I323" i="2"/>
  <c r="I324" i="2"/>
  <c r="I325" i="2"/>
  <c r="I326" i="2"/>
  <c r="I327" i="2"/>
  <c r="I328" i="2"/>
  <c r="I329" i="2"/>
  <c r="I330" i="2"/>
  <c r="I331" i="2"/>
  <c r="I332" i="2"/>
  <c r="I333" i="2"/>
  <c r="I334" i="2"/>
  <c r="I335" i="2"/>
  <c r="I336" i="2"/>
  <c r="I337" i="2"/>
  <c r="I313" i="2"/>
  <c r="I314" i="2"/>
  <c r="I315" i="2"/>
  <c r="I316" i="2"/>
  <c r="I317" i="2"/>
  <c r="I318" i="2"/>
  <c r="I319" i="2"/>
  <c r="I320" i="2"/>
  <c r="I312" i="2"/>
  <c r="I298" i="2"/>
  <c r="G298" i="2"/>
  <c r="I57" i="2"/>
  <c r="I58" i="2"/>
  <c r="I59" i="2"/>
  <c r="I60" i="2"/>
  <c r="I65" i="2"/>
  <c r="I69" i="2" s="1"/>
  <c r="E8" i="2" s="1"/>
  <c r="I66" i="2"/>
  <c r="I67" i="2"/>
  <c r="I68" i="2"/>
  <c r="I44" i="2"/>
  <c r="I46" i="2"/>
  <c r="I47" i="2"/>
  <c r="I48" i="2"/>
  <c r="I49" i="2"/>
  <c r="I50" i="2"/>
  <c r="I51" i="2"/>
  <c r="I52" i="2"/>
  <c r="I73" i="2"/>
  <c r="I74" i="2"/>
  <c r="I75" i="2"/>
  <c r="I76" i="2"/>
  <c r="I77" i="2"/>
  <c r="I82" i="2"/>
  <c r="I83" i="2"/>
  <c r="I84" i="2"/>
  <c r="I85" i="2"/>
  <c r="I86" i="2"/>
  <c r="I87" i="2"/>
  <c r="I88" i="2"/>
  <c r="I89" i="2"/>
  <c r="I90" i="2"/>
  <c r="I91" i="2"/>
  <c r="I92" i="2"/>
  <c r="I93" i="2"/>
  <c r="I94" i="2"/>
  <c r="I95" i="2"/>
  <c r="I96" i="2"/>
  <c r="I97" i="2"/>
  <c r="I98" i="2"/>
  <c r="I99" i="2"/>
  <c r="I100" i="2"/>
  <c r="I101" i="2"/>
  <c r="I102" i="2"/>
  <c r="I103" i="2"/>
  <c r="I104" i="2"/>
  <c r="I105" i="2"/>
  <c r="I106" i="2"/>
  <c r="I107" i="2"/>
  <c r="I108" i="2"/>
  <c r="I109" i="2"/>
  <c r="I110" i="2"/>
  <c r="I111" i="2"/>
  <c r="I112" i="2"/>
  <c r="I113" i="2"/>
  <c r="I114" i="2"/>
  <c r="I115" i="2"/>
  <c r="I116" i="2"/>
  <c r="I117" i="2"/>
  <c r="I118" i="2"/>
  <c r="I119" i="2"/>
  <c r="I120" i="2"/>
  <c r="H69" i="2"/>
  <c r="D8" i="2" s="1"/>
  <c r="H78" i="2"/>
  <c r="D9" i="2" s="1"/>
  <c r="H121" i="2"/>
  <c r="D10" i="2"/>
  <c r="H161" i="2"/>
  <c r="D12" i="2"/>
  <c r="H178" i="2"/>
  <c r="D13" i="2" s="1"/>
  <c r="H190" i="2"/>
  <c r="D14" i="2" s="1"/>
  <c r="H201" i="2"/>
  <c r="D15" i="2"/>
  <c r="H211" i="2"/>
  <c r="D16" i="2" s="1"/>
  <c r="H222" i="2"/>
  <c r="D17" i="2"/>
  <c r="H228" i="2"/>
  <c r="D18" i="2" s="1"/>
  <c r="H242" i="2"/>
  <c r="D19" i="2"/>
  <c r="H254" i="2"/>
  <c r="D20" i="2"/>
  <c r="H265" i="2"/>
  <c r="D21" i="2" s="1"/>
  <c r="H290" i="2"/>
  <c r="D22" i="2"/>
  <c r="H308" i="2"/>
  <c r="D24" i="2" s="1"/>
  <c r="H346" i="2"/>
  <c r="D26" i="2"/>
  <c r="H357" i="2"/>
  <c r="D27" i="2" s="1"/>
  <c r="H372" i="2"/>
  <c r="D28" i="2" s="1"/>
  <c r="H381" i="2"/>
  <c r="D29" i="2"/>
  <c r="H388" i="2"/>
  <c r="D30" i="2"/>
  <c r="H395" i="2"/>
  <c r="D31" i="2" s="1"/>
  <c r="H410" i="2"/>
  <c r="D32" i="2" s="1"/>
  <c r="H142" i="2"/>
  <c r="D11" i="2"/>
  <c r="I342" i="2"/>
  <c r="I346" i="2" s="1"/>
  <c r="E26" i="2" s="1"/>
  <c r="I343" i="2"/>
  <c r="I344" i="2"/>
  <c r="I345" i="2"/>
  <c r="I350" i="2"/>
  <c r="I351" i="2"/>
  <c r="I352" i="2"/>
  <c r="I353" i="2"/>
  <c r="I354" i="2"/>
  <c r="I355" i="2"/>
  <c r="I356" i="2"/>
  <c r="I361" i="2"/>
  <c r="I362" i="2"/>
  <c r="I363" i="2"/>
  <c r="I364" i="2"/>
  <c r="I365" i="2"/>
  <c r="I366" i="2"/>
  <c r="I367" i="2"/>
  <c r="I368" i="2"/>
  <c r="I369" i="2"/>
  <c r="I370" i="2"/>
  <c r="I371" i="2"/>
  <c r="I376" i="2"/>
  <c r="I377" i="2"/>
  <c r="I378" i="2"/>
  <c r="I379" i="2"/>
  <c r="I380" i="2"/>
  <c r="I385" i="2"/>
  <c r="I386" i="2"/>
  <c r="I387" i="2"/>
  <c r="I392" i="2"/>
  <c r="I393" i="2"/>
  <c r="I394" i="2"/>
  <c r="I400" i="2"/>
  <c r="I401" i="2"/>
  <c r="I402" i="2"/>
  <c r="I403" i="2"/>
  <c r="I404" i="2"/>
  <c r="I405" i="2"/>
  <c r="I406" i="2"/>
  <c r="I407" i="2"/>
  <c r="I408" i="2"/>
  <c r="I127" i="2"/>
  <c r="I128" i="2"/>
  <c r="I129" i="2"/>
  <c r="I130" i="2"/>
  <c r="I131" i="2"/>
  <c r="I132" i="2"/>
  <c r="I133" i="2"/>
  <c r="I134" i="2"/>
  <c r="I135" i="2"/>
  <c r="I136" i="2"/>
  <c r="I137" i="2"/>
  <c r="I138" i="2"/>
  <c r="I141" i="2"/>
  <c r="I146" i="2"/>
  <c r="I147" i="2"/>
  <c r="I148" i="2"/>
  <c r="I149" i="2"/>
  <c r="I150" i="2"/>
  <c r="I151" i="2"/>
  <c r="I152" i="2"/>
  <c r="I153" i="2"/>
  <c r="I154" i="2"/>
  <c r="I155" i="2"/>
  <c r="I156" i="2"/>
  <c r="I157" i="2"/>
  <c r="I158" i="2"/>
  <c r="I159" i="2"/>
  <c r="I160" i="2"/>
  <c r="I165" i="2"/>
  <c r="I166" i="2"/>
  <c r="I167" i="2"/>
  <c r="I168" i="2"/>
  <c r="I169" i="2"/>
  <c r="I170" i="2"/>
  <c r="I171" i="2"/>
  <c r="I172" i="2"/>
  <c r="I173" i="2"/>
  <c r="I174" i="2"/>
  <c r="I175" i="2"/>
  <c r="I176" i="2"/>
  <c r="I177" i="2"/>
  <c r="I183" i="2"/>
  <c r="I184" i="2"/>
  <c r="I182" i="2"/>
  <c r="I185" i="2"/>
  <c r="I186" i="2"/>
  <c r="I187" i="2"/>
  <c r="I188" i="2"/>
  <c r="I189" i="2"/>
  <c r="I194" i="2"/>
  <c r="I201" i="2" s="1"/>
  <c r="E15" i="2" s="1"/>
  <c r="I195" i="2"/>
  <c r="I196" i="2"/>
  <c r="I197" i="2"/>
  <c r="I198" i="2"/>
  <c r="I199" i="2"/>
  <c r="I200" i="2"/>
  <c r="I205" i="2"/>
  <c r="I206" i="2"/>
  <c r="I207" i="2"/>
  <c r="I208" i="2"/>
  <c r="I209" i="2"/>
  <c r="I210" i="2"/>
  <c r="I215" i="2"/>
  <c r="I216" i="2"/>
  <c r="I217" i="2"/>
  <c r="I218" i="2"/>
  <c r="I219" i="2"/>
  <c r="I220" i="2"/>
  <c r="I221" i="2"/>
  <c r="I226" i="2"/>
  <c r="I228" i="2" s="1"/>
  <c r="E18" i="2" s="1"/>
  <c r="I227" i="2"/>
  <c r="I232" i="2"/>
  <c r="I233" i="2"/>
  <c r="I234" i="2"/>
  <c r="I235" i="2"/>
  <c r="I236" i="2"/>
  <c r="I237" i="2"/>
  <c r="I238" i="2"/>
  <c r="I239" i="2"/>
  <c r="I240" i="2"/>
  <c r="I241" i="2"/>
  <c r="I246" i="2"/>
  <c r="I247" i="2"/>
  <c r="I248" i="2"/>
  <c r="I249" i="2"/>
  <c r="I250" i="2"/>
  <c r="I251" i="2"/>
  <c r="I252" i="2"/>
  <c r="I253" i="2"/>
  <c r="I258" i="2"/>
  <c r="I259" i="2"/>
  <c r="I260" i="2"/>
  <c r="I261" i="2"/>
  <c r="I262" i="2"/>
  <c r="I263" i="2"/>
  <c r="I264" i="2"/>
  <c r="I269" i="2"/>
  <c r="I270" i="2"/>
  <c r="I271" i="2"/>
  <c r="I272" i="2"/>
  <c r="I273" i="2"/>
  <c r="I274" i="2"/>
  <c r="I275" i="2"/>
  <c r="I276" i="2"/>
  <c r="I277" i="2"/>
  <c r="I278" i="2"/>
  <c r="I279" i="2"/>
  <c r="I280" i="2"/>
  <c r="I281" i="2"/>
  <c r="I282" i="2"/>
  <c r="I283" i="2"/>
  <c r="I284" i="2"/>
  <c r="I285" i="2"/>
  <c r="I286" i="2"/>
  <c r="I287" i="2"/>
  <c r="I288" i="2"/>
  <c r="I289" i="2"/>
  <c r="I303" i="2"/>
  <c r="I304" i="2"/>
  <c r="I305" i="2"/>
  <c r="I306" i="2"/>
  <c r="I307" i="2"/>
  <c r="H243" i="2"/>
  <c r="A199" i="2"/>
  <c r="A114" i="2"/>
  <c r="A115" i="2" s="1"/>
  <c r="A116" i="2" s="1"/>
  <c r="A117" i="2" s="1"/>
  <c r="A118" i="2" s="1"/>
  <c r="A119" i="2" s="1"/>
  <c r="A120" i="2" s="1"/>
  <c r="I410" i="2"/>
  <c r="E32" i="2" s="1"/>
  <c r="I78" i="2" l="1"/>
  <c r="E9" i="2" s="1"/>
  <c r="I338" i="2"/>
  <c r="E25" i="2" s="1"/>
  <c r="I254" i="2"/>
  <c r="E20" i="2" s="1"/>
  <c r="I357" i="2"/>
  <c r="E27" i="2" s="1"/>
  <c r="G372" i="2"/>
  <c r="C28" i="2" s="1"/>
  <c r="I308" i="2"/>
  <c r="E24" i="2" s="1"/>
  <c r="I290" i="2"/>
  <c r="E22" i="2" s="1"/>
  <c r="I161" i="2"/>
  <c r="E12" i="2" s="1"/>
  <c r="I388" i="2"/>
  <c r="E30" i="2" s="1"/>
  <c r="D35" i="2"/>
  <c r="H123" i="2"/>
  <c r="G381" i="2"/>
  <c r="C29" i="2" s="1"/>
  <c r="G338" i="2"/>
  <c r="C25" i="2" s="1"/>
  <c r="G178" i="2"/>
  <c r="C13" i="2" s="1"/>
  <c r="I265" i="2"/>
  <c r="E21" i="2" s="1"/>
  <c r="I395" i="2"/>
  <c r="E31" i="2" s="1"/>
  <c r="I381" i="2"/>
  <c r="E29" i="2" s="1"/>
  <c r="G299" i="2"/>
  <c r="C23" i="2" s="1"/>
  <c r="G265" i="2"/>
  <c r="C21" i="2" s="1"/>
  <c r="G242" i="2"/>
  <c r="C19" i="2" s="1"/>
  <c r="G228" i="2"/>
  <c r="C18" i="2" s="1"/>
  <c r="G201" i="2"/>
  <c r="C15" i="2" s="1"/>
  <c r="G190" i="2"/>
  <c r="C14" i="2" s="1"/>
  <c r="G161" i="2"/>
  <c r="C12" i="2" s="1"/>
  <c r="G222" i="2"/>
  <c r="C17" i="2" s="1"/>
  <c r="I211" i="2"/>
  <c r="E16" i="2" s="1"/>
  <c r="I61" i="2"/>
  <c r="E7" i="2" s="1"/>
  <c r="G69" i="2"/>
  <c r="C8" i="2" s="1"/>
  <c r="G395" i="2"/>
  <c r="C31" i="2" s="1"/>
  <c r="G308" i="2"/>
  <c r="C24" i="2" s="1"/>
  <c r="I242" i="2"/>
  <c r="E19" i="2" s="1"/>
  <c r="I222" i="2"/>
  <c r="E17" i="2" s="1"/>
  <c r="I190" i="2"/>
  <c r="E14" i="2" s="1"/>
  <c r="E35" i="2" s="1"/>
  <c r="I178" i="2"/>
  <c r="E13" i="2" s="1"/>
  <c r="I372" i="2"/>
  <c r="E28" i="2" s="1"/>
  <c r="G357" i="2"/>
  <c r="C27" i="2" s="1"/>
  <c r="G346" i="2"/>
  <c r="C26" i="2" s="1"/>
  <c r="G290" i="2"/>
  <c r="C22" i="2" s="1"/>
  <c r="G254" i="2"/>
  <c r="C20" i="2" s="1"/>
  <c r="G211" i="2"/>
  <c r="C16" i="2" s="1"/>
  <c r="G142" i="2"/>
  <c r="C11" i="2" s="1"/>
  <c r="C35" i="2" s="1"/>
  <c r="G410" i="2"/>
  <c r="C32" i="2" s="1"/>
  <c r="I53" i="2"/>
  <c r="E6" i="2" s="1"/>
  <c r="G121" i="2"/>
  <c r="G123" i="2" s="1"/>
  <c r="I121" i="2"/>
  <c r="G53" i="2"/>
  <c r="C6" i="2" s="1"/>
  <c r="I142" i="2"/>
  <c r="E11" i="2" s="1"/>
  <c r="E10" i="2"/>
  <c r="D34" i="2"/>
  <c r="D36" i="2" s="1"/>
  <c r="C10" i="2" l="1"/>
  <c r="C34" i="2" s="1"/>
  <c r="I123" i="2"/>
  <c r="D37" i="2"/>
  <c r="D38" i="2" s="1"/>
  <c r="E34" i="2"/>
  <c r="C36" i="2"/>
  <c r="E36" i="2" s="1"/>
  <c r="C37" i="2" l="1"/>
  <c r="C38" i="2" s="1"/>
  <c r="E37" i="2"/>
  <c r="E38" i="2" l="1"/>
  <c r="F37" i="2"/>
  <c r="F38" i="2" l="1"/>
  <c r="F19" i="2"/>
  <c r="F31" i="2"/>
  <c r="F29" i="2"/>
  <c r="F23" i="2"/>
  <c r="F30" i="2"/>
  <c r="F11" i="2"/>
  <c r="F17" i="2"/>
  <c r="F12" i="2"/>
  <c r="F27" i="2"/>
  <c r="F20" i="2"/>
  <c r="F13" i="2"/>
  <c r="F32" i="2"/>
  <c r="F6" i="2"/>
  <c r="F9" i="2"/>
  <c r="F14" i="2"/>
  <c r="F28" i="2"/>
  <c r="F24" i="2"/>
  <c r="F25" i="2"/>
  <c r="F16" i="2"/>
  <c r="F15" i="2"/>
  <c r="F22" i="2"/>
  <c r="F21" i="2"/>
  <c r="F18" i="2"/>
  <c r="F26" i="2"/>
  <c r="F8" i="2"/>
  <c r="F7" i="2"/>
  <c r="F10" i="2"/>
  <c r="F35" i="2"/>
  <c r="F34" i="2"/>
  <c r="F36" i="2"/>
</calcChain>
</file>

<file path=xl/sharedStrings.xml><?xml version="1.0" encoding="utf-8"?>
<sst xmlns="http://schemas.openxmlformats.org/spreadsheetml/2006/main" count="735" uniqueCount="303">
  <si>
    <t>Aðstoðarklippari / Assistant editor</t>
    <phoneticPr fontId="5" type="noConversion"/>
  </si>
  <si>
    <t>Tækjaleiga / Rentals</t>
    <phoneticPr fontId="5" type="noConversion"/>
  </si>
  <si>
    <t>Aðstöðuleiga / Editing suite</t>
    <phoneticPr fontId="5" type="noConversion"/>
  </si>
  <si>
    <t>Höfundur / Composer</t>
    <phoneticPr fontId="5" type="noConversion"/>
  </si>
  <si>
    <t>Útsetjari / Arranger</t>
    <phoneticPr fontId="5" type="noConversion"/>
  </si>
  <si>
    <t>Hljómsveit / Orchestra</t>
    <phoneticPr fontId="5" type="noConversion"/>
  </si>
  <si>
    <t>Tónlistarmenn / Musicians</t>
    <phoneticPr fontId="5" type="noConversion"/>
  </si>
  <si>
    <t>Upptaka / Recording</t>
    <phoneticPr fontId="5" type="noConversion"/>
  </si>
  <si>
    <t>Réttindi / Music rights</t>
    <phoneticPr fontId="5" type="noConversion"/>
  </si>
  <si>
    <t>Heiti / Title:</t>
  </si>
  <si>
    <t>Framleiðandi / Producer:</t>
  </si>
  <si>
    <t>Fyrirtæki / Company:</t>
  </si>
  <si>
    <t>Leikstjóri / Director:</t>
  </si>
  <si>
    <t>Dags / Date:</t>
  </si>
  <si>
    <t>KOSTNAÐUR FRAMLEIÐENDA / PRODUCERS COSTS</t>
  </si>
  <si>
    <t>ÞÓKNUN FRAMLEIÐENDA / PRODUCERS FEE</t>
  </si>
  <si>
    <t>KOSTNAÐUR FRAMLEIÐENDA / PRODUCERS'  COSTS</t>
  </si>
  <si>
    <t>ÞÓKNUN FRAMLEIÐENDA  /PRODUCERS'  FEE</t>
  </si>
  <si>
    <t>Tökustaðaleit / Scouting</t>
  </si>
  <si>
    <t xml:space="preserve"> Tökustaðagjöld / Location fees</t>
  </si>
  <si>
    <t>Ferðir leikara / Cast travel</t>
  </si>
  <si>
    <t>Ferðir starfsmanna / Crew travel</t>
  </si>
  <si>
    <t>Húsnæði leikara / Cast housing</t>
  </si>
  <si>
    <t>Húsnæði starfsfólks / Crew housing</t>
  </si>
  <si>
    <t>Dagpen. leikara / Cast per diem</t>
  </si>
  <si>
    <t>Dagpen. starfsfólk / Crew per diem</t>
  </si>
  <si>
    <t>Þóknanir / Gratuities</t>
  </si>
  <si>
    <t>Matur / Location catering&amp;craft service</t>
  </si>
  <si>
    <t>Kokkur / Cook</t>
  </si>
  <si>
    <t>Aðstoðarkokkur / Asst. Cook</t>
  </si>
  <si>
    <t>Matar aðstaða / Catering truck</t>
  </si>
  <si>
    <t>Skrifstofuaðstaða / Location office</t>
  </si>
  <si>
    <t>Rekstur skrifstofu / Office</t>
  </si>
  <si>
    <t>Sími / Telephone expenses</t>
  </si>
  <si>
    <t>Flutningur á filmu eða  diskum/ Hard disk or film transport</t>
  </si>
  <si>
    <t>Tækjaflutningur / Equip. Shipping</t>
  </si>
  <si>
    <t xml:space="preserve"> Annað starfsfólk / Assorted labor</t>
  </si>
  <si>
    <t>Bílastæði / Parking</t>
  </si>
  <si>
    <t>2002</t>
  </si>
  <si>
    <t>Klippari / Editor</t>
    <phoneticPr fontId="5" type="noConversion"/>
  </si>
  <si>
    <t>Titlar / Opening and closing credits</t>
  </si>
  <si>
    <t>Samsetning frummynda/Conform from original</t>
  </si>
  <si>
    <t>Litgreining / Colour correction</t>
  </si>
  <si>
    <t>DPX útkeyrsla / Rendered to DPX</t>
  </si>
  <si>
    <t>QT skrá v hljóðvinnslu/QT files for sound edit</t>
  </si>
  <si>
    <t xml:space="preserve">HD 444 master/HD 444 master file </t>
  </si>
  <si>
    <t>DCP fyrir bíó/DCP for Cinema distribution</t>
  </si>
  <si>
    <t>HD QT 25 f.p.s.</t>
  </si>
  <si>
    <t>HD CAM 25. f.p.s.</t>
  </si>
  <si>
    <t>Blu Ray 24.f.p.s</t>
  </si>
  <si>
    <t>DVD diskar/ DVD disks</t>
  </si>
  <si>
    <t>HD 720P streaming file w/ English subtitles if available</t>
  </si>
  <si>
    <t>MPEG 1 fyrir textun/MPEG 1 for subtitling</t>
  </si>
  <si>
    <t>Ensk textaskrá / English subtitle file</t>
  </si>
  <si>
    <t>Íslensk textaskrá/Icelandic subtitle file</t>
  </si>
  <si>
    <t>Móðurdiskur / Master disk w/all files</t>
  </si>
  <si>
    <t>LTO afrit af móðurdisk/ LTO Copy of Master</t>
  </si>
  <si>
    <t>Hljóðhönnun / Sound design</t>
  </si>
  <si>
    <t>Hljóðklipping / Sound editor</t>
  </si>
  <si>
    <t>Aðstoðar hljóðklippari / Sound edits ass.</t>
  </si>
  <si>
    <t>Aukahljóð / Foley</t>
  </si>
  <si>
    <t>Hljóðstúdíó/ Sound studio</t>
  </si>
  <si>
    <t>Hljóðklippu herbergi/ sound editing room</t>
  </si>
  <si>
    <t>*) Heildar eftirvinnsla á hljóði (pakki)</t>
  </si>
  <si>
    <t xml:space="preserve"> / Quote for sound post production</t>
  </si>
  <si>
    <t>Yfirfærsla á negatífu / Transfer to film neg.</t>
  </si>
  <si>
    <t>Framköllun á negatífu/Develoment of neg</t>
  </si>
  <si>
    <t>Hljóðnegatífa/ Sound negative</t>
  </si>
  <si>
    <t>Kópíur / Prints</t>
  </si>
  <si>
    <t>Textun / Subtitles</t>
  </si>
  <si>
    <t>Hönnun / Design</t>
  </si>
  <si>
    <t>Lögfræðikostnaður / Legal fees</t>
  </si>
  <si>
    <t>Skoðunaraðstaða / Previews</t>
  </si>
  <si>
    <t>Lokapartí / Wrap party</t>
  </si>
  <si>
    <t>Bankakostnaður / Bank costs</t>
  </si>
  <si>
    <t>Tryggingar / Insurance</t>
  </si>
  <si>
    <t>Endurskoðun / Auditor</t>
  </si>
  <si>
    <t>Endurgreiðslufyrirtæki/Refund company</t>
  </si>
  <si>
    <t>*) Heildareftirvinnslu á hljóði (pakki)</t>
  </si>
  <si>
    <t>senda þarf sundurliðað tilboð sem fylgiskjal</t>
  </si>
  <si>
    <t>Bíll fyrir búninga / Wardrobe truck</t>
  </si>
  <si>
    <t>Förðun / Make-up</t>
  </si>
  <si>
    <t>Aðstoðar förðun</t>
  </si>
  <si>
    <t>Efniskostnaður / Supplies</t>
  </si>
  <si>
    <t>Brelluförðun / Special makeup</t>
  </si>
  <si>
    <t>Bíll fyrir förðun / Make-up truck</t>
  </si>
  <si>
    <t>Auka hár og förðun/Other makeup/hair labour</t>
  </si>
  <si>
    <t>Brellumeistari / SFX coordinator</t>
  </si>
  <si>
    <t>Brellu starfsfólk / SFX labor</t>
  </si>
  <si>
    <t>Brellu smíðar / SFX construction</t>
  </si>
  <si>
    <t>Brellu efni / SFX materials</t>
  </si>
  <si>
    <t>Bílar / Trucking</t>
  </si>
  <si>
    <t>Tækjaleiga / Rentals</t>
  </si>
  <si>
    <t>Frágangur / SFX location clean up</t>
  </si>
  <si>
    <t>MYNDVER / STUDIO RENTAL</t>
  </si>
  <si>
    <t>Leiga á myndveri / Studio rental</t>
  </si>
  <si>
    <t>Rafmagnskostnaður / Electricity</t>
  </si>
  <si>
    <t>Aðal gripill / Key grip</t>
  </si>
  <si>
    <t>Aðstoðar gripill / Best boy grip</t>
  </si>
  <si>
    <t>Dolly gripill / Dolly grip</t>
  </si>
  <si>
    <t>Griplar / Grips</t>
  </si>
  <si>
    <t>Grip leiga / Grip equipment</t>
  </si>
  <si>
    <t>Krana leiga / Crane rental</t>
  </si>
  <si>
    <t>Grip bíll / Grip truck</t>
  </si>
  <si>
    <t>Grip smáhlutir / Grip expendables</t>
  </si>
  <si>
    <t>Þyrla / Helicopter</t>
  </si>
  <si>
    <t>Þyrlutæki / Helicopter mounts</t>
  </si>
  <si>
    <t>Ljósameistari / Gaffer</t>
  </si>
  <si>
    <t>Aðstoð við ljós / Best boy electric</t>
  </si>
  <si>
    <t>Rafvirkjar / Electricians</t>
  </si>
  <si>
    <t>Ljósaleiga / Light rentals</t>
  </si>
  <si>
    <t>Rafstöðvar / Generator</t>
  </si>
  <si>
    <t>Bensín og olía / Gas &amp; oil</t>
  </si>
  <si>
    <t>Rafmagnskostn. / Burn Allowance</t>
  </si>
  <si>
    <t>Hljóðmeistari / Sound mixer</t>
  </si>
  <si>
    <t>Aðstoð hljóð / Boom person</t>
  </si>
  <si>
    <t>Annað starfsfólk / Add. Labor</t>
  </si>
  <si>
    <t>Hljóðupptökutæki / Sound package</t>
  </si>
  <si>
    <t>Talstöðvar / Walkie talkies</t>
  </si>
  <si>
    <t>Önnur leiga / Add. rental</t>
  </si>
  <si>
    <t>Hljóð smáhlutir / Sound expendibles</t>
  </si>
  <si>
    <t>UPPTÖKUR / LOCATION</t>
  </si>
  <si>
    <t>Ýmis leiga / Miscellanous rental</t>
  </si>
  <si>
    <t>Annað / Miscellanous</t>
  </si>
  <si>
    <t>Minniskort/Memory cards for camera</t>
  </si>
  <si>
    <t>Diskar frá vél í myndver/Disks from camera</t>
  </si>
  <si>
    <t xml:space="preserve">Efnisgeymsla  / Master hard disk raid </t>
  </si>
  <si>
    <t>LTO öryggisafrit/LTO tape backup</t>
  </si>
  <si>
    <t>Yfirfærsla á klippiskrám/Proxy files for Edit</t>
  </si>
  <si>
    <t>Samræming hljóðs/Syncing audio and video</t>
  </si>
  <si>
    <t>Stafrænar brellur/Digital FX</t>
  </si>
  <si>
    <t>Framleiðslustjóri/ Line Producer</t>
  </si>
  <si>
    <t>Framkvæmdastjóri / Production manager</t>
  </si>
  <si>
    <t>1. aðstoðarleikstjóri / 1st. A.D.</t>
  </si>
  <si>
    <t>2. aðstoðarleikstjóri / 2nd A.D.</t>
  </si>
  <si>
    <t>Skrifta / Script Supervisor</t>
  </si>
  <si>
    <t>Aðst. framkvæmdast./ Coordinator</t>
  </si>
  <si>
    <t>Tökustaðastjóri / Location manager</t>
  </si>
  <si>
    <t>Sérfræðiaðstoð / Technical advisor</t>
  </si>
  <si>
    <t>Skrifstofustjóri / Office manager</t>
  </si>
  <si>
    <t>Bókhaldari / Accountant</t>
  </si>
  <si>
    <t>Aðstoð / P.A.´s</t>
  </si>
  <si>
    <t>Skrifstofa / Office</t>
  </si>
  <si>
    <t>Rekstur framleiðsluskrifstofu/Office facilities</t>
  </si>
  <si>
    <t>Stjórnandi kvikmyndatöku / D.O.P.</t>
  </si>
  <si>
    <t>1. aðstoðartökumaður / 1st. A.C.</t>
  </si>
  <si>
    <t>2. aðstoðartökumaður / 2nd A.C.</t>
  </si>
  <si>
    <t>Gagnastjóri / Digital imaging technician</t>
  </si>
  <si>
    <t>Ljósmyndari / Stills</t>
  </si>
  <si>
    <t>Ljósmyndavörur / Still supplies</t>
  </si>
  <si>
    <t>Kameruleiga aðalvél / Main camera rental</t>
  </si>
  <si>
    <t>Kameruleiga aukavélar/Camera rental extra</t>
  </si>
  <si>
    <t>Linsuleiga/ Lens rental</t>
  </si>
  <si>
    <t>Steadycam / Steadycam</t>
  </si>
  <si>
    <t>Önnur leiga / Additional rentals</t>
  </si>
  <si>
    <t>Tækjabíll / Camera truck</t>
  </si>
  <si>
    <t>Smáhlutir / Expendables</t>
  </si>
  <si>
    <t>Leikmyndahönnuður / Prod. Designer</t>
  </si>
  <si>
    <t>Yfirsmiður / Art director</t>
  </si>
  <si>
    <t>Teikningar / Draftsman</t>
  </si>
  <si>
    <t>Smiðir / Carpenters</t>
  </si>
  <si>
    <t>Málarar / Painters</t>
  </si>
  <si>
    <t>Kaup og leiga / Set dressing</t>
  </si>
  <si>
    <t>Umsjón húsgagna / Swing gang</t>
  </si>
  <si>
    <t>Sendibílar / Trucking</t>
  </si>
  <si>
    <t>Efniskostnaður / Materials</t>
  </si>
  <si>
    <t>Model / Miniatures</t>
  </si>
  <si>
    <t>Aðstoð leikmynd / Art dep. P.A.</t>
  </si>
  <si>
    <t>Tré &amp; runnar / Greens person</t>
  </si>
  <si>
    <t>Verkstæði / Shop</t>
  </si>
  <si>
    <t>Leikmunameistari / Propmaster</t>
  </si>
  <si>
    <t>Leikmunavörður / Props</t>
  </si>
  <si>
    <t>Aðrir starfsmenn  / Extra labor</t>
  </si>
  <si>
    <t>Leikmunabíll / Props truck</t>
  </si>
  <si>
    <t>Bílar í mynd / Picture vehicles</t>
  </si>
  <si>
    <t>Geymslur / Storage</t>
  </si>
  <si>
    <t>Búningahönn. / Costume designer</t>
  </si>
  <si>
    <t>Búningaumsjón / Costumer</t>
  </si>
  <si>
    <t>Klæðskeri / Tailor</t>
  </si>
  <si>
    <t>Búningaleiga / Wardrobe rentals</t>
  </si>
  <si>
    <t>Búningakaup / Wardrobe purchase</t>
  </si>
  <si>
    <t>Búningahreinsun / Wardrobe clean</t>
  </si>
  <si>
    <t>KOSTNAÐARÁÆTLUN / BUDGET</t>
  </si>
  <si>
    <t>Greitt með</t>
  </si>
  <si>
    <t>Víkjandi</t>
  </si>
  <si>
    <t>Samtals</t>
  </si>
  <si>
    <t>Prósenta af</t>
  </si>
  <si>
    <t>peningum</t>
  </si>
  <si>
    <t xml:space="preserve"> framlög</t>
  </si>
  <si>
    <t xml:space="preserve"> kostnaði</t>
  </si>
  <si>
    <t>Paid cash</t>
  </si>
  <si>
    <t>Deferred</t>
  </si>
  <si>
    <t>Total</t>
  </si>
  <si>
    <r>
      <rPr>
        <b/>
        <sz val="9"/>
        <color indexed="8"/>
        <rFont val="Helvetica Neue"/>
      </rPr>
      <t>% of Tota</t>
    </r>
    <r>
      <rPr>
        <sz val="9"/>
        <color indexed="8"/>
        <rFont val="Helvetica Neue"/>
      </rPr>
      <t>l</t>
    </r>
  </si>
  <si>
    <t>HANDRIT / SCRIPT</t>
  </si>
  <si>
    <t>LEIKSTJÓRI / DIRECTOR</t>
  </si>
  <si>
    <t>LEIKARAR / CAST</t>
  </si>
  <si>
    <t>FRAMLEIÐSLA / PRODUCTION</t>
  </si>
  <si>
    <t>KAMERUDEILD / CAMERA</t>
  </si>
  <si>
    <t>LEIKMYND / ART DEPARTMENT</t>
  </si>
  <si>
    <t>LEIKMUNIR / PROPS</t>
  </si>
  <si>
    <t>BÚNINGAR / WARDROBE</t>
  </si>
  <si>
    <t>FÖRÐUN / MAKE UP</t>
  </si>
  <si>
    <t>BRELLUR / SFX</t>
  </si>
  <si>
    <t>STUDIOLEIGA / STUDIO RENTAL</t>
  </si>
  <si>
    <t>GRIP / GRIP DEPT.</t>
  </si>
  <si>
    <t>LJÓS / ELECTRICAL DEPT.</t>
  </si>
  <si>
    <t>HLJÓÐUPPTAKA / SOUND (PROD)</t>
  </si>
  <si>
    <t>UPPTÖKUKOSTN. / LOCATION</t>
  </si>
  <si>
    <t>BÍLAFLOTI / TRANSPORTATION</t>
  </si>
  <si>
    <t>DÝR / LIVESTOCK</t>
  </si>
  <si>
    <t>KLIPPING / EDITING</t>
  </si>
  <si>
    <t>TÓNLIST / MUSIC</t>
  </si>
  <si>
    <t>HLJÓÐVINNSLA / SOUND (POST)</t>
  </si>
  <si>
    <t>KYNNING OG MARKAÐSKOSTN. / PUBLICITY</t>
  </si>
  <si>
    <t>ÝMIS KOSTN. / GEN. EXPENSES</t>
  </si>
  <si>
    <t>Peningar</t>
  </si>
  <si>
    <t>Total above the line</t>
  </si>
  <si>
    <t>Total below the line</t>
  </si>
  <si>
    <t>Óvissa/ Contingency 10%</t>
  </si>
  <si>
    <t>Fastur stjórnunarkostnaður 7,5%</t>
  </si>
  <si>
    <t>Grand Total</t>
  </si>
  <si>
    <t>Fjöldi</t>
  </si>
  <si>
    <t>Einingar</t>
  </si>
  <si>
    <t>x</t>
  </si>
  <si>
    <t>Verð</t>
  </si>
  <si>
    <t>Víkjandi framlög</t>
  </si>
  <si>
    <t>Amount</t>
  </si>
  <si>
    <t>Units</t>
  </si>
  <si>
    <t>Rate</t>
  </si>
  <si>
    <t>Réttur / Story rights</t>
  </si>
  <si>
    <t>Handritshöfundur / Writer</t>
  </si>
  <si>
    <t>Fjölföldun / Xeroxing</t>
  </si>
  <si>
    <t>Þýðingar / Translation</t>
  </si>
  <si>
    <t>Rannsóknarvinna / Research</t>
  </si>
  <si>
    <t>Ferðir höfunda / Travel authors</t>
  </si>
  <si>
    <t>Uppihald höfunda / Hotel authors</t>
  </si>
  <si>
    <t>SUB TOTAL</t>
  </si>
  <si>
    <t>Ferðir framleiðanda / Travel producer</t>
  </si>
  <si>
    <t>Gistikostnaður framleiðanda / Accomodation producer</t>
  </si>
  <si>
    <t>Leikstjóri / Director</t>
  </si>
  <si>
    <t>Aukaleikstjóri / 2nd unit director</t>
  </si>
  <si>
    <t>Ferðir leikstjóra / Travel director</t>
  </si>
  <si>
    <t>Gistikostnaður leikstjóra / Accomodation director</t>
  </si>
  <si>
    <t xml:space="preserve">YFIRFÆRSLA Á FILMU   /  TRANSFER TO FILM </t>
  </si>
  <si>
    <t>TÖLVUGERÐAR MYNDIR / CGI GRAPHICS</t>
  </si>
  <si>
    <t>Sundurliðað tilboð fylgir / Detailed total quote enclosed</t>
  </si>
  <si>
    <t>STAFRÆN VINNSLA /  DIGITAL PROCESS</t>
  </si>
  <si>
    <t>Þóknun Framleiðanda / Producers fee</t>
  </si>
  <si>
    <t>Þóknun meðframleiðanda 1 / 1st Co-producer's fee</t>
  </si>
  <si>
    <t>Þóknun meðframleiðanda 2 / 2ndCo-producer's fee</t>
  </si>
  <si>
    <t>Þóknun meðframleiðanda 3 / 3rd Co-producer's fee</t>
  </si>
  <si>
    <t>Ljósabíll / Electrical truck</t>
  </si>
  <si>
    <t xml:space="preserve"> KMÍ  handritsstyrkur </t>
  </si>
  <si>
    <t xml:space="preserve"> KMÍ þróunarstyrkur </t>
  </si>
  <si>
    <t xml:space="preserve"> KMÍ framleiðslustyrkur </t>
  </si>
  <si>
    <t xml:space="preserve"> KMÍ samtals </t>
  </si>
  <si>
    <t xml:space="preserve"> Fyrirfram bíóréttur Ísland </t>
  </si>
  <si>
    <t xml:space="preserve"> Fyrirfram erlent sjónvarp </t>
  </si>
  <si>
    <t xml:space="preserve"> Víkjandi framlög </t>
  </si>
  <si>
    <t xml:space="preserve"> Annað </t>
  </si>
  <si>
    <t xml:space="preserve"> Samtals fjármagn </t>
  </si>
  <si>
    <t>Leiðbeiningar varðandi kostnaðar- og fjármögnunaráætlun</t>
  </si>
  <si>
    <t xml:space="preserve">Reglugerðina í heild má finna </t>
  </si>
  <si>
    <t>hér</t>
  </si>
  <si>
    <t>SAMANTEKT FJÁRMÖGNUNARÁÆTLUNAR</t>
  </si>
  <si>
    <t xml:space="preserve"> Sjónvarpsréttur Ísland  </t>
  </si>
  <si>
    <t>Dagpeningar framleiðendur / Producers per diem</t>
  </si>
  <si>
    <t>Stjórn. kvikm.töku ferðalög og hótel / DOP Travel and hotel</t>
  </si>
  <si>
    <t>Video afspilun / Videoplayback</t>
  </si>
  <si>
    <t>Grafík / Graphic</t>
  </si>
  <si>
    <t>Ökutæki leiga / Vehicle rentals</t>
  </si>
  <si>
    <t>Ökumenn / Drivers</t>
  </si>
  <si>
    <t>Annað / Miscellaneous</t>
  </si>
  <si>
    <t>Kílómetrafjöldi / Mileage</t>
  </si>
  <si>
    <t>Þjálfari / Trainer</t>
  </si>
  <si>
    <t>Búfenaður leiga / Livestock rental</t>
  </si>
  <si>
    <t>Húsnæði / Housing</t>
  </si>
  <si>
    <t>Vöruflutingar / Trucking</t>
  </si>
  <si>
    <t>Upptökur / Recording</t>
  </si>
  <si>
    <t>Tónlistar réttindi / Music rights</t>
  </si>
  <si>
    <t>Bókhald / Accounting</t>
  </si>
  <si>
    <t>Tölvugerðar myndir/ CGI Graphic</t>
  </si>
  <si>
    <t>Tilboð í myndvinnslu með öllu/Quote for image processing</t>
  </si>
  <si>
    <t>Þróunarvinna/handritsráðgjöf/Consultant</t>
  </si>
  <si>
    <t>HD 720P streymiskrár án texta / HD 720P streaming file</t>
  </si>
  <si>
    <t>Kynning / Publicity</t>
  </si>
  <si>
    <t>Grafísk hönnun / Graphic design</t>
  </si>
  <si>
    <t>Prentun / Printing</t>
  </si>
  <si>
    <t>Aðstoð framleiðanda / Producers assistant</t>
  </si>
  <si>
    <t>Aðstoð leikstjóra / Directors assistant</t>
  </si>
  <si>
    <t>Réttur á eldra kvikmyndaefni / Stock footage rights</t>
  </si>
  <si>
    <t>Þetta þýðir að sá hluti víkjandi framlags sem ekki er greiddur skattur af skal ekki</t>
  </si>
  <si>
    <t>reiknast inn í 20% endurgreiðsluna.</t>
  </si>
  <si>
    <t>velja línuna í heild og velja svo Delete undir Edit. Gæta þarf þess að taka aðeins út</t>
  </si>
  <si>
    <t>kostnaðar línur en ekki samtölu línur.</t>
  </si>
  <si>
    <t>Hægt er að eyða óþarfa línum úr skjali með því að smella á númerið lengst til vinstri,</t>
  </si>
  <si>
    <t>mín</t>
  </si>
  <si>
    <t>Leit af eldra kvikmyndaefni / Stock footage research</t>
  </si>
  <si>
    <t>LEIKNAR MYNDIR</t>
  </si>
  <si>
    <t xml:space="preserve"> 25% endurgreiðsla frá A&amp;N ráðuneyti </t>
  </si>
  <si>
    <t>Green manager</t>
  </si>
  <si>
    <t>Þjálfun / uppbygging þekkingar í græn-málum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</si>
</sst>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-* #,##0\ _k_r_._-;\-* #,##0\ _k_r_._-;_-* &quot;-&quot;\ _k_r_._-;_-@_-"/>
  </numFmts>
  <fonts count="23">
    <font>
      <sz val="12"/>
      <color indexed="8"/>
      <name val="Verdana"/>
    </font>
    <font>
      <sz val="9"/>
      <color indexed="8"/>
      <name val="Helvetica Neue"/>
    </font>
    <font>
      <sz val="12"/>
      <color indexed="8"/>
      <name val="Helvetica Neue"/>
    </font>
    <font>
      <b/>
      <sz val="9"/>
      <color indexed="8"/>
      <name val="Helvetica Neue"/>
    </font>
    <font>
      <i/>
      <sz val="9"/>
      <color indexed="8"/>
      <name val="Helvetica Neue"/>
    </font>
    <font>
      <sz val="8"/>
      <name val="Verdana"/>
    </font>
    <font>
      <u/>
      <sz val="12"/>
      <color indexed="12"/>
      <name val="Verdana"/>
    </font>
    <font>
      <u/>
      <sz val="12"/>
      <color indexed="20"/>
      <name val="Verdana"/>
    </font>
    <font>
      <b/>
      <i/>
      <sz val="9"/>
      <color indexed="8"/>
      <name val="Helvetica Neue"/>
    </font>
    <font>
      <sz val="10"/>
      <color indexed="8"/>
      <name val="Helvetica Neue"/>
    </font>
    <font>
      <sz val="12"/>
      <color indexed="8"/>
      <name val="Verdana"/>
    </font>
    <font>
      <u/>
      <sz val="12"/>
      <color theme="10"/>
      <name val="Verdana"/>
    </font>
    <font>
      <u/>
      <sz val="12"/>
      <color theme="11"/>
      <name val="Verdana"/>
    </font>
    <font>
      <sz val="9"/>
      <color rgb="FF000000"/>
      <name val="Helvetica Neue"/>
    </font>
    <font>
      <sz val="9"/>
      <name val="Helvetica Neue"/>
    </font>
    <font>
      <b/>
      <sz val="9"/>
      <name val="Helvetica Neue"/>
    </font>
    <font>
      <i/>
      <sz val="10"/>
      <color indexed="8"/>
      <name val="Helvetica Neue"/>
    </font>
    <font>
      <b/>
      <sz val="9"/>
      <color rgb="FF000000"/>
      <name val="Helvetica Neue"/>
    </font>
    <font>
      <sz val="12"/>
      <color rgb="FF000000"/>
      <name val="Verdana"/>
    </font>
    <font>
      <i/>
      <sz val="9"/>
      <color rgb="FFA6A6A6"/>
      <name val="Helvetica Neue"/>
    </font>
    <font>
      <sz val="10"/>
      <color rgb="FFA6A6A6"/>
      <name val="Helvetica Neue"/>
    </font>
    <font>
      <sz val="10"/>
      <color rgb="FF000000"/>
      <name val="Helvetica Neue"/>
    </font>
    <font>
      <b/>
      <sz val="12"/>
      <color indexed="8"/>
      <name val="Verdana"/>
    </font>
  </fonts>
  <fills count="8">
    <fill>
      <patternFill patternType="none"/>
    </fill>
    <fill>
      <patternFill patternType="gray125"/>
    </fill>
    <fill>
      <patternFill patternType="solid">
        <fgColor indexed="10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rgb="FFE6E6E6"/>
        <bgColor rgb="FF000000"/>
      </patternFill>
    </fill>
    <fill>
      <patternFill patternType="solid">
        <fgColor rgb="FFF3F3F3"/>
        <bgColor rgb="FF000000"/>
      </patternFill>
    </fill>
    <fill>
      <patternFill patternType="solid">
        <fgColor rgb="FFFFFFFF"/>
        <bgColor rgb="FF000000"/>
      </patternFill>
    </fill>
  </fills>
  <borders count="67">
    <border>
      <left/>
      <right/>
      <top/>
      <bottom/>
      <diagonal/>
    </border>
    <border>
      <left style="thin">
        <color indexed="9"/>
      </left>
      <right/>
      <top style="thin">
        <color indexed="9"/>
      </top>
      <bottom/>
      <diagonal/>
    </border>
    <border>
      <left/>
      <right/>
      <top style="thin">
        <color indexed="9"/>
      </top>
      <bottom/>
      <diagonal/>
    </border>
    <border>
      <left style="thin">
        <color indexed="9"/>
      </left>
      <right/>
      <top/>
      <bottom/>
      <diagonal/>
    </border>
    <border>
      <left style="thin">
        <color indexed="9"/>
      </left>
      <right/>
      <top/>
      <bottom style="thin">
        <color indexed="9"/>
      </bottom>
      <diagonal/>
    </border>
    <border>
      <left/>
      <right/>
      <top/>
      <bottom style="thin">
        <color indexed="9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/>
      <top style="medium">
        <color indexed="8"/>
      </top>
      <bottom/>
      <diagonal/>
    </border>
    <border>
      <left/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/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9"/>
      </left>
      <right style="thin">
        <color indexed="8"/>
      </right>
      <top/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indexed="8"/>
      </top>
      <bottom style="medium">
        <color indexed="8"/>
      </bottom>
      <diagonal/>
    </border>
    <border>
      <left/>
      <right style="medium">
        <color indexed="8"/>
      </right>
      <top/>
      <bottom/>
      <diagonal/>
    </border>
    <border>
      <left/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medium">
        <color indexed="8"/>
      </right>
      <top style="thin">
        <color indexed="8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/>
      <right/>
      <top style="medium">
        <color indexed="8"/>
      </top>
      <bottom style="medium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AAAAAA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indexed="8"/>
      </right>
      <top style="thin">
        <color auto="1"/>
      </top>
      <bottom style="thin">
        <color indexed="8"/>
      </bottom>
      <diagonal/>
    </border>
    <border>
      <left/>
      <right style="thin">
        <color indexed="8"/>
      </right>
      <top style="thin">
        <color auto="1"/>
      </top>
      <bottom/>
      <diagonal/>
    </border>
    <border>
      <left/>
      <right style="thin">
        <color indexed="8"/>
      </right>
      <top style="thin">
        <color indexed="8"/>
      </top>
      <bottom style="thin">
        <color auto="1"/>
      </bottom>
      <diagonal/>
    </border>
    <border>
      <left/>
      <right style="thin">
        <color indexed="8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 style="medium">
        <color indexed="8"/>
      </right>
      <top style="medium">
        <color auto="1"/>
      </top>
      <bottom style="medium">
        <color auto="1"/>
      </bottom>
      <diagonal/>
    </border>
    <border>
      <left style="medium">
        <color indexed="8"/>
      </left>
      <right style="medium">
        <color indexed="8"/>
      </right>
      <top style="medium">
        <color auto="1"/>
      </top>
      <bottom style="medium">
        <color auto="1"/>
      </bottom>
      <diagonal/>
    </border>
    <border>
      <left style="medium">
        <color indexed="8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8"/>
      </right>
      <top style="thin">
        <color auto="1"/>
      </top>
      <bottom style="medium">
        <color auto="1"/>
      </bottom>
      <diagonal/>
    </border>
    <border>
      <left style="thin">
        <color indexed="8"/>
      </left>
      <right style="thin">
        <color indexed="8"/>
      </right>
      <top style="thin">
        <color auto="1"/>
      </top>
      <bottom style="medium">
        <color auto="1"/>
      </bottom>
      <diagonal/>
    </border>
    <border>
      <left/>
      <right style="thin">
        <color indexed="8"/>
      </right>
      <top style="thin">
        <color auto="1"/>
      </top>
      <bottom style="thin">
        <color auto="1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 style="thin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8"/>
      </left>
      <right/>
      <top style="medium">
        <color rgb="FF000000"/>
      </top>
      <bottom/>
      <diagonal/>
    </border>
  </borders>
  <cellStyleXfs count="343">
    <xf numFmtId="0" fontId="0" fillId="0" borderId="0" applyNumberFormat="0" applyFill="0" applyBorder="0" applyProtection="0">
      <alignment vertical="top"/>
    </xf>
    <xf numFmtId="0" fontId="6" fillId="0" borderId="0" applyNumberFormat="0" applyFill="0" applyBorder="0" applyAlignment="0" applyProtection="0">
      <alignment vertical="top"/>
    </xf>
    <xf numFmtId="0" fontId="7" fillId="0" borderId="0" applyNumberFormat="0" applyFill="0" applyBorder="0" applyAlignment="0" applyProtection="0">
      <alignment vertical="top"/>
    </xf>
    <xf numFmtId="164" fontId="10" fillId="0" borderId="0" applyFont="0" applyFill="0" applyBorder="0" applyAlignment="0" applyProtection="0"/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1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  <xf numFmtId="0" fontId="12" fillId="0" borderId="0" applyNumberFormat="0" applyFill="0" applyBorder="0" applyAlignment="0" applyProtection="0">
      <alignment vertical="top"/>
    </xf>
  </cellStyleXfs>
  <cellXfs count="226">
    <xf numFmtId="0" fontId="0" fillId="0" borderId="0" xfId="0" applyAlignment="1"/>
    <xf numFmtId="3" fontId="1" fillId="0" borderId="2" xfId="0" applyNumberFormat="1" applyFont="1" applyBorder="1" applyAlignment="1">
      <alignment horizontal="right"/>
    </xf>
    <xf numFmtId="1" fontId="1" fillId="0" borderId="2" xfId="0" applyNumberFormat="1" applyFont="1" applyBorder="1" applyAlignment="1"/>
    <xf numFmtId="0" fontId="2" fillId="0" borderId="0" xfId="0" applyNumberFormat="1" applyFont="1" applyBorder="1" applyAlignment="1">
      <alignment horizontal="left" vertical="center"/>
    </xf>
    <xf numFmtId="3" fontId="2" fillId="0" borderId="6" xfId="0" applyNumberFormat="1" applyFont="1" applyBorder="1" applyAlignment="1"/>
    <xf numFmtId="0" fontId="2" fillId="0" borderId="6" xfId="0" applyNumberFormat="1" applyFont="1" applyBorder="1" applyAlignment="1"/>
    <xf numFmtId="3" fontId="1" fillId="0" borderId="0" xfId="0" applyNumberFormat="1" applyFont="1" applyBorder="1" applyAlignment="1">
      <alignment horizontal="right"/>
    </xf>
    <xf numFmtId="1" fontId="1" fillId="0" borderId="0" xfId="0" applyNumberFormat="1" applyFont="1" applyBorder="1" applyAlignment="1"/>
    <xf numFmtId="1" fontId="1" fillId="2" borderId="7" xfId="0" applyNumberFormat="1" applyFont="1" applyFill="1" applyBorder="1" applyAlignment="1">
      <alignment horizontal="left" vertical="center"/>
    </xf>
    <xf numFmtId="0" fontId="3" fillId="2" borderId="8" xfId="0" applyNumberFormat="1" applyFont="1" applyFill="1" applyBorder="1" applyAlignment="1">
      <alignment horizontal="center"/>
    </xf>
    <xf numFmtId="3" fontId="1" fillId="0" borderId="0" xfId="0" applyNumberFormat="1" applyFont="1" applyBorder="1" applyAlignment="1"/>
    <xf numFmtId="0" fontId="3" fillId="2" borderId="9" xfId="0" applyNumberFormat="1" applyFont="1" applyFill="1" applyBorder="1" applyAlignment="1">
      <alignment horizontal="center"/>
    </xf>
    <xf numFmtId="3" fontId="3" fillId="2" borderId="9" xfId="0" applyNumberFormat="1" applyFont="1" applyFill="1" applyBorder="1" applyAlignment="1">
      <alignment horizontal="center"/>
    </xf>
    <xf numFmtId="1" fontId="1" fillId="2" borderId="10" xfId="0" applyNumberFormat="1" applyFont="1" applyFill="1" applyBorder="1" applyAlignment="1">
      <alignment horizontal="left" vertical="center"/>
    </xf>
    <xf numFmtId="0" fontId="3" fillId="2" borderId="11" xfId="0" applyNumberFormat="1" applyFont="1" applyFill="1" applyBorder="1" applyAlignment="1">
      <alignment horizontal="center"/>
    </xf>
    <xf numFmtId="0" fontId="3" fillId="2" borderId="11" xfId="0" applyNumberFormat="1" applyFont="1" applyFill="1" applyBorder="1" applyAlignment="1">
      <alignment horizontal="right"/>
    </xf>
    <xf numFmtId="0" fontId="1" fillId="2" borderId="11" xfId="0" applyNumberFormat="1" applyFont="1" applyFill="1" applyBorder="1" applyAlignment="1">
      <alignment horizontal="center"/>
    </xf>
    <xf numFmtId="0" fontId="1" fillId="0" borderId="3" xfId="0" applyNumberFormat="1" applyFont="1" applyBorder="1" applyAlignment="1"/>
    <xf numFmtId="0" fontId="3" fillId="2" borderId="12" xfId="0" applyNumberFormat="1" applyFont="1" applyFill="1" applyBorder="1" applyAlignment="1"/>
    <xf numFmtId="3" fontId="1" fillId="2" borderId="13" xfId="0" applyNumberFormat="1" applyFont="1" applyFill="1" applyBorder="1" applyAlignment="1">
      <alignment horizontal="right"/>
    </xf>
    <xf numFmtId="0" fontId="1" fillId="0" borderId="0" xfId="0" applyNumberFormat="1" applyFont="1" applyBorder="1" applyAlignment="1"/>
    <xf numFmtId="1" fontId="1" fillId="0" borderId="15" xfId="0" applyNumberFormat="1" applyFont="1" applyBorder="1" applyAlignment="1"/>
    <xf numFmtId="1" fontId="1" fillId="2" borderId="16" xfId="0" applyNumberFormat="1" applyFont="1" applyFill="1" applyBorder="1" applyAlignment="1">
      <alignment horizontal="left" vertical="center"/>
    </xf>
    <xf numFmtId="0" fontId="3" fillId="2" borderId="13" xfId="0" applyNumberFormat="1" applyFont="1" applyFill="1" applyBorder="1" applyAlignment="1">
      <alignment horizontal="center"/>
    </xf>
    <xf numFmtId="0" fontId="3" fillId="2" borderId="17" xfId="0" applyNumberFormat="1" applyFont="1" applyFill="1" applyBorder="1" applyAlignment="1">
      <alignment horizontal="right" vertical="center"/>
    </xf>
    <xf numFmtId="3" fontId="3" fillId="2" borderId="18" xfId="0" applyNumberFormat="1" applyFont="1" applyFill="1" applyBorder="1" applyAlignment="1"/>
    <xf numFmtId="3" fontId="3" fillId="2" borderId="19" xfId="0" applyNumberFormat="1" applyFont="1" applyFill="1" applyBorder="1" applyAlignment="1"/>
    <xf numFmtId="3" fontId="3" fillId="2" borderId="20" xfId="0" applyNumberFormat="1" applyFont="1" applyFill="1" applyBorder="1" applyAlignment="1"/>
    <xf numFmtId="0" fontId="3" fillId="2" borderId="21" xfId="0" applyNumberFormat="1" applyFont="1" applyFill="1" applyBorder="1" applyAlignment="1">
      <alignment horizontal="left" vertical="top"/>
    </xf>
    <xf numFmtId="3" fontId="3" fillId="2" borderId="13" xfId="0" applyNumberFormat="1" applyFont="1" applyFill="1" applyBorder="1" applyAlignment="1"/>
    <xf numFmtId="0" fontId="3" fillId="2" borderId="21" xfId="0" applyNumberFormat="1" applyFont="1" applyFill="1" applyBorder="1" applyAlignment="1">
      <alignment horizontal="left" vertical="center"/>
    </xf>
    <xf numFmtId="3" fontId="1" fillId="0" borderId="0" xfId="0" applyNumberFormat="1" applyFont="1" applyBorder="1" applyAlignment="1">
      <alignment horizontal="right" vertical="center"/>
    </xf>
    <xf numFmtId="0" fontId="1" fillId="3" borderId="22" xfId="0" applyNumberFormat="1" applyFont="1" applyFill="1" applyBorder="1" applyAlignment="1"/>
    <xf numFmtId="0" fontId="3" fillId="3" borderId="13" xfId="0" applyNumberFormat="1" applyFont="1" applyFill="1" applyBorder="1" applyAlignment="1"/>
    <xf numFmtId="0" fontId="3" fillId="3" borderId="13" xfId="0" applyNumberFormat="1" applyFont="1" applyFill="1" applyBorder="1" applyAlignment="1">
      <alignment horizontal="center"/>
    </xf>
    <xf numFmtId="1" fontId="1" fillId="0" borderId="23" xfId="0" applyNumberFormat="1" applyFont="1" applyBorder="1" applyAlignment="1"/>
    <xf numFmtId="0" fontId="1" fillId="0" borderId="10" xfId="0" applyNumberFormat="1" applyFont="1" applyBorder="1" applyAlignment="1">
      <alignment horizontal="left" vertical="center"/>
    </xf>
    <xf numFmtId="3" fontId="1" fillId="0" borderId="13" xfId="0" applyNumberFormat="1" applyFont="1" applyBorder="1" applyAlignment="1"/>
    <xf numFmtId="0" fontId="1" fillId="0" borderId="12" xfId="0" applyNumberFormat="1" applyFont="1" applyBorder="1" applyAlignment="1">
      <alignment horizontal="left" vertical="center"/>
    </xf>
    <xf numFmtId="3" fontId="1" fillId="0" borderId="26" xfId="0" applyNumberFormat="1" applyFont="1" applyBorder="1" applyAlignment="1"/>
    <xf numFmtId="3" fontId="3" fillId="3" borderId="17" xfId="0" applyNumberFormat="1" applyFont="1" applyFill="1" applyBorder="1" applyAlignment="1">
      <alignment horizontal="right"/>
    </xf>
    <xf numFmtId="0" fontId="3" fillId="3" borderId="27" xfId="0" applyNumberFormat="1" applyFont="1" applyFill="1" applyBorder="1" applyAlignment="1">
      <alignment horizontal="right" vertical="center"/>
    </xf>
    <xf numFmtId="3" fontId="3" fillId="3" borderId="21" xfId="0" applyNumberFormat="1" applyFont="1" applyFill="1" applyBorder="1" applyAlignment="1">
      <alignment horizontal="right" vertical="center"/>
    </xf>
    <xf numFmtId="3" fontId="1" fillId="0" borderId="6" xfId="0" applyNumberFormat="1" applyFont="1" applyBorder="1" applyAlignment="1"/>
    <xf numFmtId="3" fontId="1" fillId="0" borderId="28" xfId="0" applyNumberFormat="1" applyFont="1" applyBorder="1" applyAlignment="1"/>
    <xf numFmtId="3" fontId="3" fillId="0" borderId="28" xfId="0" applyNumberFormat="1" applyFont="1" applyBorder="1" applyAlignment="1">
      <alignment horizontal="right" vertical="center"/>
    </xf>
    <xf numFmtId="1" fontId="1" fillId="0" borderId="28" xfId="0" applyNumberFormat="1" applyFont="1" applyBorder="1" applyAlignment="1"/>
    <xf numFmtId="3" fontId="3" fillId="0" borderId="28" xfId="0" applyNumberFormat="1" applyFont="1" applyBorder="1" applyAlignment="1">
      <alignment horizontal="right"/>
    </xf>
    <xf numFmtId="0" fontId="3" fillId="3" borderId="13" xfId="0" applyNumberFormat="1" applyFont="1" applyFill="1" applyBorder="1" applyAlignment="1">
      <alignment horizontal="right"/>
    </xf>
    <xf numFmtId="0" fontId="1" fillId="0" borderId="3" xfId="0" applyNumberFormat="1" applyFont="1" applyBorder="1" applyAlignment="1">
      <alignment horizontal="right"/>
    </xf>
    <xf numFmtId="3" fontId="1" fillId="0" borderId="25" xfId="0" applyNumberFormat="1" applyFont="1" applyBorder="1" applyAlignment="1">
      <alignment horizontal="right" vertical="center"/>
    </xf>
    <xf numFmtId="1" fontId="1" fillId="0" borderId="25" xfId="0" applyNumberFormat="1" applyFont="1" applyBorder="1" applyAlignment="1"/>
    <xf numFmtId="3" fontId="1" fillId="0" borderId="28" xfId="0" applyNumberFormat="1" applyFont="1" applyBorder="1" applyAlignment="1">
      <alignment horizontal="right" vertical="center"/>
    </xf>
    <xf numFmtId="1" fontId="1" fillId="0" borderId="0" xfId="0" applyNumberFormat="1" applyFont="1" applyBorder="1" applyAlignment="1">
      <alignment horizontal="left" vertical="center"/>
    </xf>
    <xf numFmtId="3" fontId="1" fillId="0" borderId="24" xfId="0" applyNumberFormat="1" applyFont="1" applyBorder="1" applyAlignment="1"/>
    <xf numFmtId="3" fontId="1" fillId="0" borderId="29" xfId="0" applyNumberFormat="1" applyFont="1" applyBorder="1" applyAlignment="1"/>
    <xf numFmtId="0" fontId="3" fillId="3" borderId="31" xfId="0" applyNumberFormat="1" applyFont="1" applyFill="1" applyBorder="1" applyAlignment="1">
      <alignment horizontal="right" vertical="center"/>
    </xf>
    <xf numFmtId="0" fontId="1" fillId="3" borderId="22" xfId="0" applyNumberFormat="1" applyFont="1" applyFill="1" applyBorder="1" applyAlignment="1">
      <alignment horizontal="right"/>
    </xf>
    <xf numFmtId="1" fontId="1" fillId="0" borderId="12" xfId="0" applyNumberFormat="1" applyFont="1" applyBorder="1" applyAlignment="1"/>
    <xf numFmtId="3" fontId="3" fillId="2" borderId="17" xfId="0" applyNumberFormat="1" applyFont="1" applyFill="1" applyBorder="1" applyAlignment="1"/>
    <xf numFmtId="0" fontId="3" fillId="2" borderId="27" xfId="0" applyNumberFormat="1" applyFont="1" applyFill="1" applyBorder="1" applyAlignment="1">
      <alignment horizontal="right" vertical="center"/>
    </xf>
    <xf numFmtId="3" fontId="3" fillId="2" borderId="21" xfId="0" applyNumberFormat="1" applyFont="1" applyFill="1" applyBorder="1" applyAlignment="1">
      <alignment horizontal="right" vertical="center"/>
    </xf>
    <xf numFmtId="3" fontId="3" fillId="0" borderId="32" xfId="0" applyNumberFormat="1" applyFont="1" applyBorder="1" applyAlignment="1">
      <alignment horizontal="right" vertical="center"/>
    </xf>
    <xf numFmtId="0" fontId="3" fillId="0" borderId="17" xfId="0" applyNumberFormat="1" applyFont="1" applyBorder="1" applyAlignment="1"/>
    <xf numFmtId="3" fontId="3" fillId="0" borderId="21" xfId="0" applyNumberFormat="1" applyFont="1" applyBorder="1" applyAlignment="1">
      <alignment horizontal="right" vertical="center"/>
    </xf>
    <xf numFmtId="3" fontId="3" fillId="0" borderId="28" xfId="0" applyNumberFormat="1" applyFont="1" applyBorder="1" applyAlignment="1"/>
    <xf numFmtId="0" fontId="3" fillId="2" borderId="13" xfId="0" applyNumberFormat="1" applyFont="1" applyFill="1" applyBorder="1" applyAlignment="1"/>
    <xf numFmtId="3" fontId="3" fillId="3" borderId="17" xfId="0" applyNumberFormat="1" applyFont="1" applyFill="1" applyBorder="1" applyAlignment="1"/>
    <xf numFmtId="0" fontId="1" fillId="0" borderId="13" xfId="0" applyNumberFormat="1" applyFont="1" applyBorder="1" applyAlignment="1"/>
    <xf numFmtId="0" fontId="1" fillId="4" borderId="3" xfId="0" applyNumberFormat="1" applyFont="1" applyFill="1" applyBorder="1" applyAlignment="1"/>
    <xf numFmtId="3" fontId="1" fillId="4" borderId="13" xfId="0" applyNumberFormat="1" applyFont="1" applyFill="1" applyBorder="1" applyAlignment="1"/>
    <xf numFmtId="0" fontId="1" fillId="3" borderId="13" xfId="0" applyNumberFormat="1" applyFont="1" applyFill="1" applyBorder="1" applyAlignment="1"/>
    <xf numFmtId="0" fontId="1" fillId="0" borderId="23" xfId="0" applyNumberFormat="1" applyFont="1" applyBorder="1" applyAlignment="1">
      <alignment horizontal="left" vertical="center"/>
    </xf>
    <xf numFmtId="1" fontId="3" fillId="2" borderId="17" xfId="0" applyNumberFormat="1" applyFont="1" applyFill="1" applyBorder="1" applyAlignment="1"/>
    <xf numFmtId="3" fontId="1" fillId="0" borderId="33" xfId="0" applyNumberFormat="1" applyFont="1" applyBorder="1" applyAlignment="1">
      <alignment horizontal="right" vertical="center"/>
    </xf>
    <xf numFmtId="3" fontId="1" fillId="0" borderId="34" xfId="0" applyNumberFormat="1" applyFont="1" applyBorder="1" applyAlignment="1"/>
    <xf numFmtId="3" fontId="1" fillId="0" borderId="13" xfId="0" applyNumberFormat="1" applyFont="1" applyBorder="1" applyAlignment="1">
      <alignment horizontal="right" vertical="center"/>
    </xf>
    <xf numFmtId="1" fontId="1" fillId="0" borderId="14" xfId="0" applyNumberFormat="1" applyFont="1" applyBorder="1" applyAlignment="1"/>
    <xf numFmtId="1" fontId="1" fillId="0" borderId="24" xfId="0" applyNumberFormat="1" applyFont="1" applyBorder="1" applyAlignment="1"/>
    <xf numFmtId="1" fontId="1" fillId="0" borderId="24" xfId="0" applyNumberFormat="1" applyFont="1" applyBorder="1" applyAlignment="1">
      <alignment horizontal="right"/>
    </xf>
    <xf numFmtId="1" fontId="1" fillId="2" borderId="23" xfId="0" applyNumberFormat="1" applyFont="1" applyFill="1" applyBorder="1" applyAlignment="1"/>
    <xf numFmtId="0" fontId="1" fillId="3" borderId="3" xfId="0" applyNumberFormat="1" applyFont="1" applyFill="1" applyBorder="1" applyAlignment="1"/>
    <xf numFmtId="3" fontId="1" fillId="0" borderId="15" xfId="0" applyNumberFormat="1" applyFont="1" applyBorder="1" applyAlignment="1">
      <alignment horizontal="right" vertical="center"/>
    </xf>
    <xf numFmtId="0" fontId="1" fillId="0" borderId="0" xfId="0" applyNumberFormat="1" applyFont="1" applyBorder="1" applyAlignment="1">
      <alignment horizontal="left" vertical="center"/>
    </xf>
    <xf numFmtId="3" fontId="1" fillId="0" borderId="5" xfId="0" applyNumberFormat="1" applyFont="1" applyBorder="1" applyAlignment="1">
      <alignment horizontal="right" vertical="center"/>
    </xf>
    <xf numFmtId="0" fontId="3" fillId="3" borderId="8" xfId="0" applyNumberFormat="1" applyFont="1" applyFill="1" applyBorder="1" applyAlignment="1">
      <alignment horizontal="center"/>
    </xf>
    <xf numFmtId="3" fontId="1" fillId="0" borderId="37" xfId="0" applyNumberFormat="1" applyFont="1" applyBorder="1" applyAlignment="1"/>
    <xf numFmtId="0" fontId="1" fillId="0" borderId="36" xfId="0" applyNumberFormat="1" applyFont="1" applyBorder="1" applyAlignment="1">
      <alignment horizontal="left" vertical="center"/>
    </xf>
    <xf numFmtId="3" fontId="3" fillId="2" borderId="17" xfId="0" applyNumberFormat="1" applyFont="1" applyFill="1" applyBorder="1" applyAlignment="1">
      <alignment horizontal="right" vertical="center"/>
    </xf>
    <xf numFmtId="3" fontId="1" fillId="0" borderId="8" xfId="0" applyNumberFormat="1" applyFont="1" applyBorder="1" applyAlignment="1"/>
    <xf numFmtId="0" fontId="1" fillId="0" borderId="1" xfId="0" applyFont="1" applyBorder="1" applyAlignment="1"/>
    <xf numFmtId="0" fontId="1" fillId="0" borderId="3" xfId="0" applyFont="1" applyBorder="1" applyAlignment="1"/>
    <xf numFmtId="1" fontId="1" fillId="0" borderId="0" xfId="0" applyNumberFormat="1" applyFont="1" applyBorder="1" applyAlignment="1">
      <alignment horizontal="right" vertical="center"/>
    </xf>
    <xf numFmtId="0" fontId="4" fillId="0" borderId="3" xfId="0" applyFont="1" applyBorder="1" applyAlignment="1"/>
    <xf numFmtId="0" fontId="1" fillId="0" borderId="4" xfId="0" applyFont="1" applyBorder="1" applyAlignment="1"/>
    <xf numFmtId="0" fontId="1" fillId="0" borderId="0" xfId="0" applyNumberFormat="1" applyFont="1" applyAlignment="1"/>
    <xf numFmtId="3" fontId="9" fillId="0" borderId="13" xfId="0" applyNumberFormat="1" applyFont="1" applyBorder="1" applyAlignment="1">
      <alignment horizontal="right" vertical="center"/>
    </xf>
    <xf numFmtId="0" fontId="9" fillId="0" borderId="0" xfId="0" applyFont="1" applyBorder="1" applyAlignment="1">
      <alignment vertical="center"/>
    </xf>
    <xf numFmtId="0" fontId="9" fillId="0" borderId="0" xfId="0" applyFont="1" applyBorder="1" applyAlignment="1"/>
    <xf numFmtId="1" fontId="9" fillId="0" borderId="12" xfId="0" applyNumberFormat="1" applyFont="1" applyBorder="1" applyAlignment="1">
      <alignment horizontal="right" vertical="center"/>
    </xf>
    <xf numFmtId="0" fontId="1" fillId="3" borderId="0" xfId="0" applyNumberFormat="1" applyFont="1" applyFill="1" applyBorder="1" applyAlignment="1"/>
    <xf numFmtId="0" fontId="1" fillId="0" borderId="0" xfId="0" applyFont="1" applyBorder="1" applyAlignment="1"/>
    <xf numFmtId="3" fontId="1" fillId="0" borderId="12" xfId="0" applyNumberFormat="1" applyFont="1" applyBorder="1" applyAlignment="1"/>
    <xf numFmtId="0" fontId="1" fillId="0" borderId="43" xfId="0" applyNumberFormat="1" applyFont="1" applyBorder="1" applyAlignment="1">
      <alignment horizontal="left" vertical="center"/>
    </xf>
    <xf numFmtId="0" fontId="1" fillId="0" borderId="42" xfId="0" applyNumberFormat="1" applyFont="1" applyBorder="1" applyAlignment="1">
      <alignment horizontal="left" vertical="center"/>
    </xf>
    <xf numFmtId="0" fontId="1" fillId="0" borderId="44" xfId="0" applyNumberFormat="1" applyFont="1" applyBorder="1" applyAlignment="1">
      <alignment horizontal="left" vertical="center"/>
    </xf>
    <xf numFmtId="0" fontId="1" fillId="0" borderId="45" xfId="0" applyNumberFormat="1" applyFont="1" applyBorder="1" applyAlignment="1">
      <alignment horizontal="left" vertical="center"/>
    </xf>
    <xf numFmtId="0" fontId="1" fillId="0" borderId="44" xfId="0" applyNumberFormat="1" applyFont="1" applyBorder="1" applyAlignment="1"/>
    <xf numFmtId="0" fontId="1" fillId="0" borderId="46" xfId="0" applyNumberFormat="1" applyFont="1" applyBorder="1" applyAlignment="1">
      <alignment horizontal="left" vertical="center"/>
    </xf>
    <xf numFmtId="0" fontId="1" fillId="0" borderId="47" xfId="0" applyNumberFormat="1" applyFont="1" applyBorder="1" applyAlignment="1">
      <alignment horizontal="left" vertical="center"/>
    </xf>
    <xf numFmtId="0" fontId="13" fillId="0" borderId="39" xfId="0" applyFont="1" applyBorder="1" applyAlignment="1"/>
    <xf numFmtId="0" fontId="3" fillId="2" borderId="13" xfId="0" applyNumberFormat="1" applyFont="1" applyFill="1" applyBorder="1" applyAlignment="1">
      <alignment horizontal="left"/>
    </xf>
    <xf numFmtId="3" fontId="3" fillId="2" borderId="48" xfId="0" applyNumberFormat="1" applyFont="1" applyFill="1" applyBorder="1" applyAlignment="1">
      <alignment horizontal="right"/>
    </xf>
    <xf numFmtId="1" fontId="1" fillId="0" borderId="13" xfId="0" applyNumberFormat="1" applyFont="1" applyBorder="1" applyAlignment="1">
      <alignment horizontal="right" vertical="center"/>
    </xf>
    <xf numFmtId="0" fontId="1" fillId="0" borderId="13" xfId="0" applyNumberFormat="1" applyFont="1" applyBorder="1" applyAlignment="1">
      <alignment horizontal="left" vertical="center" wrapText="1"/>
    </xf>
    <xf numFmtId="3" fontId="4" fillId="0" borderId="0" xfId="0" applyNumberFormat="1" applyFont="1" applyBorder="1" applyAlignment="1"/>
    <xf numFmtId="3" fontId="3" fillId="0" borderId="14" xfId="0" applyNumberFormat="1" applyFont="1" applyBorder="1" applyAlignment="1"/>
    <xf numFmtId="3" fontId="3" fillId="0" borderId="14" xfId="0" applyNumberFormat="1" applyFont="1" applyBorder="1" applyAlignment="1">
      <alignment horizontal="right" vertical="center"/>
    </xf>
    <xf numFmtId="3" fontId="8" fillId="2" borderId="49" xfId="0" applyNumberFormat="1" applyFont="1" applyFill="1" applyBorder="1" applyAlignment="1"/>
    <xf numFmtId="0" fontId="8" fillId="2" borderId="50" xfId="0" applyNumberFormat="1" applyFont="1" applyFill="1" applyBorder="1" applyAlignment="1">
      <alignment horizontal="right" vertical="center"/>
    </xf>
    <xf numFmtId="3" fontId="8" fillId="2" borderId="51" xfId="0" applyNumberFormat="1" applyFont="1" applyFill="1" applyBorder="1" applyAlignment="1">
      <alignment horizontal="right" vertical="center"/>
    </xf>
    <xf numFmtId="3" fontId="3" fillId="2" borderId="52" xfId="0" applyNumberFormat="1" applyFont="1" applyFill="1" applyBorder="1" applyAlignment="1">
      <alignment horizontal="right" vertical="center"/>
    </xf>
    <xf numFmtId="164" fontId="1" fillId="0" borderId="0" xfId="3" applyFont="1" applyBorder="1" applyAlignment="1"/>
    <xf numFmtId="164" fontId="13" fillId="0" borderId="0" xfId="0" applyNumberFormat="1" applyFont="1" applyAlignment="1"/>
    <xf numFmtId="3" fontId="14" fillId="2" borderId="13" xfId="0" applyNumberFormat="1" applyFont="1" applyFill="1" applyBorder="1" applyAlignment="1">
      <alignment horizontal="right"/>
    </xf>
    <xf numFmtId="3" fontId="1" fillId="0" borderId="11" xfId="0" applyNumberFormat="1" applyFont="1" applyBorder="1" applyAlignment="1"/>
    <xf numFmtId="0" fontId="3" fillId="2" borderId="23" xfId="0" applyNumberFormat="1" applyFont="1" applyFill="1" applyBorder="1" applyAlignment="1"/>
    <xf numFmtId="3" fontId="1" fillId="2" borderId="8" xfId="0" applyNumberFormat="1" applyFont="1" applyFill="1" applyBorder="1" applyAlignment="1">
      <alignment horizontal="right"/>
    </xf>
    <xf numFmtId="0" fontId="3" fillId="2" borderId="10" xfId="0" applyNumberFormat="1" applyFont="1" applyFill="1" applyBorder="1" applyAlignment="1"/>
    <xf numFmtId="3" fontId="1" fillId="2" borderId="11" xfId="0" applyNumberFormat="1" applyFont="1" applyFill="1" applyBorder="1" applyAlignment="1">
      <alignment horizontal="right"/>
    </xf>
    <xf numFmtId="0" fontId="3" fillId="2" borderId="53" xfId="0" applyNumberFormat="1" applyFont="1" applyFill="1" applyBorder="1" applyAlignment="1"/>
    <xf numFmtId="3" fontId="1" fillId="2" borderId="54" xfId="0" applyNumberFormat="1" applyFont="1" applyFill="1" applyBorder="1" applyAlignment="1">
      <alignment horizontal="right"/>
    </xf>
    <xf numFmtId="3" fontId="3" fillId="3" borderId="30" xfId="0" applyNumberFormat="1" applyFont="1" applyFill="1" applyBorder="1" applyAlignment="1"/>
    <xf numFmtId="0" fontId="3" fillId="3" borderId="23" xfId="0" applyNumberFormat="1" applyFont="1" applyFill="1" applyBorder="1" applyAlignment="1">
      <alignment horizontal="center"/>
    </xf>
    <xf numFmtId="0" fontId="3" fillId="3" borderId="8" xfId="0" applyNumberFormat="1" applyFont="1" applyFill="1" applyBorder="1" applyAlignment="1">
      <alignment horizontal="left"/>
    </xf>
    <xf numFmtId="1" fontId="1" fillId="0" borderId="43" xfId="0" applyNumberFormat="1" applyFont="1" applyBorder="1" applyAlignment="1"/>
    <xf numFmtId="0" fontId="1" fillId="0" borderId="13" xfId="0" applyNumberFormat="1" applyFont="1" applyBorder="1" applyAlignment="1">
      <alignment horizontal="left"/>
    </xf>
    <xf numFmtId="3" fontId="1" fillId="0" borderId="13" xfId="0" applyNumberFormat="1" applyFont="1" applyBorder="1" applyAlignment="1">
      <alignment horizontal="left"/>
    </xf>
    <xf numFmtId="0" fontId="1" fillId="0" borderId="55" xfId="0" applyNumberFormat="1" applyFont="1" applyBorder="1" applyAlignment="1">
      <alignment horizontal="left" vertical="center"/>
    </xf>
    <xf numFmtId="3" fontId="3" fillId="2" borderId="56" xfId="0" applyNumberFormat="1" applyFont="1" applyFill="1" applyBorder="1" applyAlignment="1">
      <alignment horizontal="right" vertical="center"/>
    </xf>
    <xf numFmtId="3" fontId="3" fillId="2" borderId="33" xfId="0" applyNumberFormat="1" applyFont="1" applyFill="1" applyBorder="1" applyAlignment="1"/>
    <xf numFmtId="3" fontId="3" fillId="2" borderId="48" xfId="0" applyNumberFormat="1" applyFont="1" applyFill="1" applyBorder="1" applyAlignment="1"/>
    <xf numFmtId="3" fontId="3" fillId="2" borderId="8" xfId="0" applyNumberFormat="1" applyFont="1" applyFill="1" applyBorder="1" applyAlignment="1"/>
    <xf numFmtId="0" fontId="9" fillId="0" borderId="2" xfId="0" applyFont="1" applyBorder="1" applyAlignment="1">
      <alignment vertical="center"/>
    </xf>
    <xf numFmtId="0" fontId="9" fillId="0" borderId="2" xfId="0" applyFont="1" applyBorder="1" applyAlignment="1"/>
    <xf numFmtId="0" fontId="9" fillId="0" borderId="0" xfId="0" applyNumberFormat="1" applyFont="1" applyAlignment="1"/>
    <xf numFmtId="3" fontId="9" fillId="0" borderId="0" xfId="0" applyNumberFormat="1" applyFont="1" applyAlignment="1"/>
    <xf numFmtId="10" fontId="1" fillId="2" borderId="13" xfId="0" applyNumberFormat="1" applyFont="1" applyFill="1" applyBorder="1" applyAlignment="1"/>
    <xf numFmtId="10" fontId="1" fillId="2" borderId="8" xfId="0" applyNumberFormat="1" applyFont="1" applyFill="1" applyBorder="1" applyAlignment="1"/>
    <xf numFmtId="10" fontId="1" fillId="2" borderId="54" xfId="0" applyNumberFormat="1" applyFont="1" applyFill="1" applyBorder="1" applyAlignment="1"/>
    <xf numFmtId="10" fontId="1" fillId="2" borderId="11" xfId="0" applyNumberFormat="1" applyFont="1" applyFill="1" applyBorder="1" applyAlignment="1"/>
    <xf numFmtId="164" fontId="9" fillId="0" borderId="0" xfId="0" applyNumberFormat="1" applyFont="1" applyAlignment="1"/>
    <xf numFmtId="10" fontId="1" fillId="2" borderId="12" xfId="0" applyNumberFormat="1" applyFont="1" applyFill="1" applyBorder="1" applyAlignment="1"/>
    <xf numFmtId="0" fontId="3" fillId="5" borderId="38" xfId="0" applyFont="1" applyFill="1" applyBorder="1" applyAlignment="1"/>
    <xf numFmtId="0" fontId="3" fillId="5" borderId="38" xfId="0" applyFont="1" applyFill="1" applyBorder="1" applyAlignment="1">
      <alignment horizontal="center"/>
    </xf>
    <xf numFmtId="0" fontId="1" fillId="0" borderId="39" xfId="0" applyFont="1" applyBorder="1" applyAlignment="1"/>
    <xf numFmtId="1" fontId="1" fillId="0" borderId="40" xfId="0" applyNumberFormat="1" applyFont="1" applyBorder="1" applyAlignment="1"/>
    <xf numFmtId="0" fontId="3" fillId="5" borderId="41" xfId="0" applyFont="1" applyFill="1" applyBorder="1" applyAlignment="1">
      <alignment horizontal="center"/>
    </xf>
    <xf numFmtId="0" fontId="3" fillId="5" borderId="41" xfId="0" applyFont="1" applyFill="1" applyBorder="1" applyAlignment="1">
      <alignment horizontal="right"/>
    </xf>
    <xf numFmtId="0" fontId="9" fillId="0" borderId="42" xfId="0" applyNumberFormat="1" applyFont="1" applyBorder="1" applyAlignment="1">
      <alignment horizontal="left" vertical="center" wrapText="1"/>
    </xf>
    <xf numFmtId="0" fontId="9" fillId="0" borderId="36" xfId="0" applyNumberFormat="1" applyFont="1" applyBorder="1" applyAlignment="1">
      <alignment horizontal="left" vertical="center" wrapText="1"/>
    </xf>
    <xf numFmtId="0" fontId="16" fillId="0" borderId="0" xfId="0" applyFont="1" applyBorder="1" applyAlignment="1">
      <alignment vertical="center"/>
    </xf>
    <xf numFmtId="0" fontId="16" fillId="0" borderId="0" xfId="0" applyFont="1" applyBorder="1" applyAlignment="1"/>
    <xf numFmtId="0" fontId="16" fillId="0" borderId="0" xfId="0" applyNumberFormat="1" applyFont="1" applyAlignment="1"/>
    <xf numFmtId="3" fontId="9" fillId="0" borderId="0" xfId="0" applyNumberFormat="1" applyFont="1" applyBorder="1" applyAlignment="1"/>
    <xf numFmtId="3" fontId="1" fillId="4" borderId="37" xfId="0" applyNumberFormat="1" applyFont="1" applyFill="1" applyBorder="1" applyAlignment="1"/>
    <xf numFmtId="3" fontId="1" fillId="4" borderId="8" xfId="0" applyNumberFormat="1" applyFont="1" applyFill="1" applyBorder="1" applyAlignment="1"/>
    <xf numFmtId="3" fontId="1" fillId="4" borderId="11" xfId="0" applyNumberFormat="1" applyFont="1" applyFill="1" applyBorder="1" applyAlignment="1"/>
    <xf numFmtId="3" fontId="1" fillId="0" borderId="35" xfId="0" applyNumberFormat="1" applyFont="1" applyBorder="1" applyAlignment="1"/>
    <xf numFmtId="0" fontId="9" fillId="0" borderId="5" xfId="0" applyFont="1" applyBorder="1" applyAlignment="1">
      <alignment vertical="center"/>
    </xf>
    <xf numFmtId="0" fontId="9" fillId="0" borderId="5" xfId="0" applyFont="1" applyBorder="1" applyAlignment="1"/>
    <xf numFmtId="3" fontId="1" fillId="0" borderId="36" xfId="0" applyNumberFormat="1" applyFont="1" applyBorder="1" applyAlignment="1">
      <alignment horizontal="left"/>
    </xf>
    <xf numFmtId="3" fontId="1" fillId="0" borderId="12" xfId="0" applyNumberFormat="1" applyFont="1" applyBorder="1" applyAlignment="1">
      <alignment horizontal="left"/>
    </xf>
    <xf numFmtId="0" fontId="1" fillId="0" borderId="12" xfId="0" applyNumberFormat="1" applyFont="1" applyBorder="1" applyAlignment="1">
      <alignment horizontal="left"/>
    </xf>
    <xf numFmtId="1" fontId="3" fillId="2" borderId="57" xfId="0" applyNumberFormat="1" applyFont="1" applyFill="1" applyBorder="1" applyAlignment="1"/>
    <xf numFmtId="0" fontId="3" fillId="2" borderId="58" xfId="0" applyNumberFormat="1" applyFont="1" applyFill="1" applyBorder="1" applyAlignment="1">
      <alignment horizontal="right" vertical="center"/>
    </xf>
    <xf numFmtId="3" fontId="15" fillId="2" borderId="59" xfId="0" applyNumberFormat="1" applyFont="1" applyFill="1" applyBorder="1" applyAlignment="1"/>
    <xf numFmtId="3" fontId="15" fillId="2" borderId="60" xfId="0" applyNumberFormat="1" applyFont="1" applyFill="1" applyBorder="1" applyAlignment="1"/>
    <xf numFmtId="1" fontId="9" fillId="0" borderId="23" xfId="0" applyNumberFormat="1" applyFont="1" applyBorder="1" applyAlignment="1">
      <alignment horizontal="right" vertical="center"/>
    </xf>
    <xf numFmtId="3" fontId="9" fillId="0" borderId="8" xfId="0" applyNumberFormat="1" applyFont="1" applyBorder="1" applyAlignment="1">
      <alignment horizontal="right" vertical="center"/>
    </xf>
    <xf numFmtId="3" fontId="1" fillId="0" borderId="6" xfId="0" applyNumberFormat="1" applyFont="1" applyBorder="1" applyAlignment="1">
      <alignment horizontal="right" vertical="center"/>
    </xf>
    <xf numFmtId="1" fontId="1" fillId="0" borderId="6" xfId="0" applyNumberFormat="1" applyFont="1" applyBorder="1" applyAlignment="1"/>
    <xf numFmtId="0" fontId="1" fillId="0" borderId="0" xfId="0" applyFont="1" applyBorder="1" applyAlignment="1">
      <alignment vertical="center"/>
    </xf>
    <xf numFmtId="1" fontId="1" fillId="0" borderId="35" xfId="0" applyNumberFormat="1" applyFont="1" applyBorder="1" applyAlignment="1">
      <alignment horizontal="right" vertical="center"/>
    </xf>
    <xf numFmtId="0" fontId="1" fillId="0" borderId="37" xfId="0" applyNumberFormat="1" applyFont="1" applyBorder="1" applyAlignment="1">
      <alignment horizontal="left" vertical="center" wrapText="1"/>
    </xf>
    <xf numFmtId="1" fontId="1" fillId="0" borderId="12" xfId="0" applyNumberFormat="1" applyFont="1" applyBorder="1" applyAlignment="1">
      <alignment horizontal="right" vertical="center"/>
    </xf>
    <xf numFmtId="1" fontId="1" fillId="0" borderId="37" xfId="0" applyNumberFormat="1" applyFont="1" applyBorder="1" applyAlignment="1">
      <alignment horizontal="right" vertical="center"/>
    </xf>
    <xf numFmtId="0" fontId="1" fillId="0" borderId="36" xfId="0" applyNumberFormat="1" applyFont="1" applyBorder="1" applyAlignment="1">
      <alignment horizontal="left" vertical="center" wrapText="1"/>
    </xf>
    <xf numFmtId="3" fontId="1" fillId="0" borderId="12" xfId="0" applyNumberFormat="1" applyFont="1" applyBorder="1" applyAlignment="1">
      <alignment horizontal="right" vertical="center"/>
    </xf>
    <xf numFmtId="1" fontId="1" fillId="0" borderId="36" xfId="0" applyNumberFormat="1" applyFont="1" applyBorder="1" applyAlignment="1">
      <alignment horizontal="left" vertical="center"/>
    </xf>
    <xf numFmtId="0" fontId="17" fillId="6" borderId="61" xfId="0" applyFont="1" applyFill="1" applyBorder="1" applyAlignment="1">
      <alignment horizontal="left"/>
    </xf>
    <xf numFmtId="3" fontId="13" fillId="6" borderId="62" xfId="0" applyNumberFormat="1" applyFont="1" applyFill="1" applyBorder="1" applyAlignment="1">
      <alignment horizontal="left"/>
    </xf>
    <xf numFmtId="3" fontId="13" fillId="6" borderId="62" xfId="0" applyNumberFormat="1" applyFont="1" applyFill="1" applyBorder="1" applyAlignment="1">
      <alignment horizontal="right"/>
    </xf>
    <xf numFmtId="0" fontId="17" fillId="6" borderId="63" xfId="0" applyFont="1" applyFill="1" applyBorder="1" applyAlignment="1">
      <alignment horizontal="left"/>
    </xf>
    <xf numFmtId="0" fontId="13" fillId="6" borderId="62" xfId="0" applyFont="1" applyFill="1" applyBorder="1" applyAlignment="1">
      <alignment horizontal="left"/>
    </xf>
    <xf numFmtId="14" fontId="13" fillId="6" borderId="62" xfId="0" applyNumberFormat="1" applyFont="1" applyFill="1" applyBorder="1" applyAlignment="1">
      <alignment horizontal="left"/>
    </xf>
    <xf numFmtId="0" fontId="18" fillId="0" borderId="0" xfId="0" applyFont="1" applyAlignment="1"/>
    <xf numFmtId="164" fontId="19" fillId="0" borderId="0" xfId="0" applyNumberFormat="1" applyFont="1" applyAlignment="1"/>
    <xf numFmtId="0" fontId="20" fillId="0" borderId="0" xfId="0" applyFont="1" applyAlignment="1"/>
    <xf numFmtId="164" fontId="19" fillId="0" borderId="37" xfId="0" applyNumberFormat="1" applyFont="1" applyBorder="1" applyAlignment="1"/>
    <xf numFmtId="164" fontId="19" fillId="0" borderId="65" xfId="0" applyNumberFormat="1" applyFont="1" applyBorder="1" applyAlignment="1"/>
    <xf numFmtId="164" fontId="17" fillId="0" borderId="0" xfId="0" applyNumberFormat="1" applyFont="1" applyAlignment="1"/>
    <xf numFmtId="0" fontId="21" fillId="0" borderId="0" xfId="0" applyFont="1" applyAlignment="1"/>
    <xf numFmtId="164" fontId="17" fillId="0" borderId="65" xfId="0" applyNumberFormat="1" applyFont="1" applyBorder="1" applyAlignment="1"/>
    <xf numFmtId="164" fontId="13" fillId="0" borderId="65" xfId="0" applyNumberFormat="1" applyFont="1" applyBorder="1" applyAlignment="1"/>
    <xf numFmtId="164" fontId="15" fillId="0" borderId="65" xfId="0" applyNumberFormat="1" applyFont="1" applyBorder="1" applyAlignment="1"/>
    <xf numFmtId="0" fontId="0" fillId="0" borderId="0" xfId="0" applyBorder="1" applyAlignment="1"/>
    <xf numFmtId="0" fontId="0" fillId="0" borderId="0" xfId="0" applyBorder="1">
      <alignment vertical="top"/>
    </xf>
    <xf numFmtId="0" fontId="11" fillId="0" borderId="0" xfId="332" applyBorder="1" applyAlignment="1"/>
    <xf numFmtId="0" fontId="11" fillId="0" borderId="0" xfId="332" applyBorder="1">
      <alignment vertical="top"/>
    </xf>
    <xf numFmtId="0" fontId="1" fillId="0" borderId="10" xfId="0" applyNumberFormat="1" applyFont="1" applyBorder="1" applyAlignment="1">
      <alignment horizontal="right" vertical="center"/>
    </xf>
    <xf numFmtId="0" fontId="1" fillId="0" borderId="12" xfId="0" applyNumberFormat="1" applyFont="1" applyBorder="1" applyAlignment="1">
      <alignment horizontal="right" vertical="center"/>
    </xf>
    <xf numFmtId="0" fontId="1" fillId="0" borderId="12" xfId="0" applyNumberFormat="1" applyFont="1" applyBorder="1" applyAlignment="1"/>
    <xf numFmtId="0" fontId="1" fillId="0" borderId="3" xfId="0" applyNumberFormat="1" applyFont="1" applyFill="1" applyBorder="1" applyAlignment="1"/>
    <xf numFmtId="49" fontId="1" fillId="0" borderId="3" xfId="0" applyNumberFormat="1" applyFont="1" applyFill="1" applyBorder="1" applyAlignment="1">
      <alignment horizontal="right"/>
    </xf>
    <xf numFmtId="0" fontId="0" fillId="0" borderId="0" xfId="0" applyFont="1" applyAlignment="1"/>
    <xf numFmtId="0" fontId="13" fillId="0" borderId="38" xfId="0" applyFont="1" applyBorder="1" applyAlignment="1">
      <alignment horizontal="left" vertical="center"/>
    </xf>
    <xf numFmtId="3" fontId="13" fillId="0" borderId="38" xfId="0" applyNumberFormat="1" applyFont="1" applyBorder="1" applyAlignment="1"/>
    <xf numFmtId="0" fontId="13" fillId="0" borderId="38" xfId="0" applyFont="1" applyBorder="1" applyAlignment="1">
      <alignment horizontal="left"/>
    </xf>
    <xf numFmtId="3" fontId="13" fillId="7" borderId="38" xfId="0" applyNumberFormat="1" applyFont="1" applyFill="1" applyBorder="1" applyAlignment="1"/>
    <xf numFmtId="0" fontId="22" fillId="0" borderId="0" xfId="0" applyFont="1" applyBorder="1" applyAlignment="1"/>
    <xf numFmtId="0" fontId="0" fillId="0" borderId="0" xfId="0" applyFill="1" applyBorder="1" applyAlignment="1"/>
    <xf numFmtId="0" fontId="0" fillId="0" borderId="0" xfId="0" applyBorder="1" applyAlignment="1">
      <alignment horizontal="left" vertical="top"/>
    </xf>
    <xf numFmtId="0" fontId="22" fillId="0" borderId="0" xfId="0" applyFont="1" applyBorder="1" applyAlignment="1">
      <alignment horizontal="center" vertical="center"/>
    </xf>
    <xf numFmtId="0" fontId="17" fillId="6" borderId="66" xfId="0" applyFont="1" applyFill="1" applyBorder="1" applyAlignment="1">
      <alignment horizontal="center"/>
    </xf>
    <xf numFmtId="0" fontId="17" fillId="6" borderId="64" xfId="0" applyFont="1" applyFill="1" applyBorder="1" applyAlignment="1">
      <alignment horizontal="center"/>
    </xf>
  </cellXfs>
  <cellStyles count="343">
    <cellStyle name="Comma [0]" xfId="3" builtinId="6"/>
    <cellStyle name="Followed Hyperlink" xfId="2" builtinId="9" hidden="1"/>
    <cellStyle name="Followed Hyperlink" xfId="5" builtinId="9" hidden="1"/>
    <cellStyle name="Followed Hyperlink" xfId="7" builtinId="9" hidden="1"/>
    <cellStyle name="Followed Hyperlink" xfId="9" builtinId="9" hidden="1"/>
    <cellStyle name="Followed Hyperlink" xfId="11" builtinId="9" hidden="1"/>
    <cellStyle name="Followed Hyperlink" xfId="13" builtinId="9" hidden="1"/>
    <cellStyle name="Followed Hyperlink" xfId="15" builtinId="9" hidden="1"/>
    <cellStyle name="Followed Hyperlink" xfId="17" builtinId="9" hidden="1"/>
    <cellStyle name="Followed Hyperlink" xfId="19" builtinId="9" hidden="1"/>
    <cellStyle name="Followed Hyperlink" xfId="21" builtinId="9" hidden="1"/>
    <cellStyle name="Followed Hyperlink" xfId="23" builtinId="9" hidden="1"/>
    <cellStyle name="Followed Hyperlink" xfId="25" builtinId="9" hidden="1"/>
    <cellStyle name="Followed Hyperlink" xfId="27" builtinId="9" hidden="1"/>
    <cellStyle name="Followed Hyperlink" xfId="29" builtinId="9" hidden="1"/>
    <cellStyle name="Followed Hyperlink" xfId="31" builtinId="9" hidden="1"/>
    <cellStyle name="Followed Hyperlink" xfId="33" builtinId="9" hidden="1"/>
    <cellStyle name="Followed Hyperlink" xfId="35" builtinId="9" hidden="1"/>
    <cellStyle name="Followed Hyperlink" xfId="37" builtinId="9" hidden="1"/>
    <cellStyle name="Followed Hyperlink" xfId="39" builtinId="9" hidden="1"/>
    <cellStyle name="Followed Hyperlink" xfId="41" builtinId="9" hidden="1"/>
    <cellStyle name="Followed Hyperlink" xfId="43" builtinId="9" hidden="1"/>
    <cellStyle name="Followed Hyperlink" xfId="45" builtinId="9" hidden="1"/>
    <cellStyle name="Followed Hyperlink" xfId="47" builtinId="9" hidden="1"/>
    <cellStyle name="Followed Hyperlink" xfId="49" builtinId="9" hidden="1"/>
    <cellStyle name="Followed Hyperlink" xfId="51" builtinId="9" hidden="1"/>
    <cellStyle name="Followed Hyperlink" xfId="53" builtinId="9" hidden="1"/>
    <cellStyle name="Followed Hyperlink" xfId="55" builtinId="9" hidden="1"/>
    <cellStyle name="Followed Hyperlink" xfId="57" builtinId="9" hidden="1"/>
    <cellStyle name="Followed Hyperlink" xfId="59" builtinId="9" hidden="1"/>
    <cellStyle name="Followed Hyperlink" xfId="61" builtinId="9" hidden="1"/>
    <cellStyle name="Followed Hyperlink" xfId="63" builtinId="9" hidden="1"/>
    <cellStyle name="Followed Hyperlink" xfId="65" builtinId="9" hidden="1"/>
    <cellStyle name="Followed Hyperlink" xfId="67" builtinId="9" hidden="1"/>
    <cellStyle name="Followed Hyperlink" xfId="69" builtinId="9" hidden="1"/>
    <cellStyle name="Followed Hyperlink" xfId="71" builtinId="9" hidden="1"/>
    <cellStyle name="Followed Hyperlink" xfId="73" builtinId="9" hidden="1"/>
    <cellStyle name="Followed Hyperlink" xfId="75" builtinId="9" hidden="1"/>
    <cellStyle name="Followed Hyperlink" xfId="77" builtinId="9" hidden="1"/>
    <cellStyle name="Followed Hyperlink" xfId="79" builtinId="9" hidden="1"/>
    <cellStyle name="Followed Hyperlink" xfId="81" builtinId="9" hidden="1"/>
    <cellStyle name="Followed Hyperlink" xfId="83" builtinId="9" hidden="1"/>
    <cellStyle name="Followed Hyperlink" xfId="85" builtinId="9" hidden="1"/>
    <cellStyle name="Followed Hyperlink" xfId="87" builtinId="9" hidden="1"/>
    <cellStyle name="Followed Hyperlink" xfId="89" builtinId="9" hidden="1"/>
    <cellStyle name="Followed Hyperlink" xfId="91" builtinId="9" hidden="1"/>
    <cellStyle name="Followed Hyperlink" xfId="93" builtinId="9" hidden="1"/>
    <cellStyle name="Followed Hyperlink" xfId="95" builtinId="9" hidden="1"/>
    <cellStyle name="Followed Hyperlink" xfId="97" builtinId="9" hidden="1"/>
    <cellStyle name="Followed Hyperlink" xfId="99" builtinId="9" hidden="1"/>
    <cellStyle name="Followed Hyperlink" xfId="101" builtinId="9" hidden="1"/>
    <cellStyle name="Followed Hyperlink" xfId="103" builtinId="9" hidden="1"/>
    <cellStyle name="Followed Hyperlink" xfId="105" builtinId="9" hidden="1"/>
    <cellStyle name="Followed Hyperlink" xfId="107" builtinId="9" hidden="1"/>
    <cellStyle name="Followed Hyperlink" xfId="109" builtinId="9" hidden="1"/>
    <cellStyle name="Followed Hyperlink" xfId="111" builtinId="9" hidden="1"/>
    <cellStyle name="Followed Hyperlink" xfId="113" builtinId="9" hidden="1"/>
    <cellStyle name="Followed Hyperlink" xfId="115" builtinId="9" hidden="1"/>
    <cellStyle name="Followed Hyperlink" xfId="117" builtinId="9" hidden="1"/>
    <cellStyle name="Followed Hyperlink" xfId="119" builtinId="9" hidden="1"/>
    <cellStyle name="Followed Hyperlink" xfId="121" builtinId="9" hidden="1"/>
    <cellStyle name="Followed Hyperlink" xfId="123" builtinId="9" hidden="1"/>
    <cellStyle name="Followed Hyperlink" xfId="125" builtinId="9" hidden="1"/>
    <cellStyle name="Followed Hyperlink" xfId="127" builtinId="9" hidden="1"/>
    <cellStyle name="Followed Hyperlink" xfId="129" builtinId="9" hidden="1"/>
    <cellStyle name="Followed Hyperlink" xfId="131" builtinId="9" hidden="1"/>
    <cellStyle name="Followed Hyperlink" xfId="133" builtinId="9" hidden="1"/>
    <cellStyle name="Followed Hyperlink" xfId="135" builtinId="9" hidden="1"/>
    <cellStyle name="Followed Hyperlink" xfId="137" builtinId="9" hidden="1"/>
    <cellStyle name="Followed Hyperlink" xfId="139" builtinId="9" hidden="1"/>
    <cellStyle name="Followed Hyperlink" xfId="141" builtinId="9" hidden="1"/>
    <cellStyle name="Followed Hyperlink" xfId="143" builtinId="9" hidden="1"/>
    <cellStyle name="Followed Hyperlink" xfId="145" builtinId="9" hidden="1"/>
    <cellStyle name="Followed Hyperlink" xfId="147" builtinId="9" hidden="1"/>
    <cellStyle name="Followed Hyperlink" xfId="149" builtinId="9" hidden="1"/>
    <cellStyle name="Followed Hyperlink" xfId="151" builtinId="9" hidden="1"/>
    <cellStyle name="Followed Hyperlink" xfId="153" builtinId="9" hidden="1"/>
    <cellStyle name="Followed Hyperlink" xfId="155" builtinId="9" hidden="1"/>
    <cellStyle name="Followed Hyperlink" xfId="157" builtinId="9" hidden="1"/>
    <cellStyle name="Followed Hyperlink" xfId="159" builtinId="9" hidden="1"/>
    <cellStyle name="Followed Hyperlink" xfId="161" builtinId="9" hidden="1"/>
    <cellStyle name="Followed Hyperlink" xfId="163" builtinId="9" hidden="1"/>
    <cellStyle name="Followed Hyperlink" xfId="165" builtinId="9" hidden="1"/>
    <cellStyle name="Followed Hyperlink" xfId="167" builtinId="9" hidden="1"/>
    <cellStyle name="Followed Hyperlink" xfId="169" builtinId="9" hidden="1"/>
    <cellStyle name="Followed Hyperlink" xfId="171" builtinId="9" hidden="1"/>
    <cellStyle name="Followed Hyperlink" xfId="173" builtinId="9" hidden="1"/>
    <cellStyle name="Followed Hyperlink" xfId="175" builtinId="9" hidden="1"/>
    <cellStyle name="Followed Hyperlink" xfId="177" builtinId="9" hidden="1"/>
    <cellStyle name="Followed Hyperlink" xfId="179" builtinId="9" hidden="1"/>
    <cellStyle name="Followed Hyperlink" xfId="181" builtinId="9" hidden="1"/>
    <cellStyle name="Followed Hyperlink" xfId="183" builtinId="9" hidden="1"/>
    <cellStyle name="Followed Hyperlink" xfId="185" builtinId="9" hidden="1"/>
    <cellStyle name="Followed Hyperlink" xfId="187" builtinId="9" hidden="1"/>
    <cellStyle name="Followed Hyperlink" xfId="189" builtinId="9" hidden="1"/>
    <cellStyle name="Followed Hyperlink" xfId="191" builtinId="9" hidden="1"/>
    <cellStyle name="Followed Hyperlink" xfId="193" builtinId="9" hidden="1"/>
    <cellStyle name="Followed Hyperlink" xfId="195" builtinId="9" hidden="1"/>
    <cellStyle name="Followed Hyperlink" xfId="197" builtinId="9" hidden="1"/>
    <cellStyle name="Followed Hyperlink" xfId="199" builtinId="9" hidden="1"/>
    <cellStyle name="Followed Hyperlink" xfId="201" builtinId="9" hidden="1"/>
    <cellStyle name="Followed Hyperlink" xfId="203" builtinId="9" hidden="1"/>
    <cellStyle name="Followed Hyperlink" xfId="205" builtinId="9" hidden="1"/>
    <cellStyle name="Followed Hyperlink" xfId="207" builtinId="9" hidden="1"/>
    <cellStyle name="Followed Hyperlink" xfId="209" builtinId="9" hidden="1"/>
    <cellStyle name="Followed Hyperlink" xfId="211" builtinId="9" hidden="1"/>
    <cellStyle name="Followed Hyperlink" xfId="213" builtinId="9" hidden="1"/>
    <cellStyle name="Followed Hyperlink" xfId="215" builtinId="9" hidden="1"/>
    <cellStyle name="Followed Hyperlink" xfId="217" builtinId="9" hidden="1"/>
    <cellStyle name="Followed Hyperlink" xfId="219" builtinId="9" hidden="1"/>
    <cellStyle name="Followed Hyperlink" xfId="221" builtinId="9" hidden="1"/>
    <cellStyle name="Followed Hyperlink" xfId="223" builtinId="9" hidden="1"/>
    <cellStyle name="Followed Hyperlink" xfId="225" builtinId="9" hidden="1"/>
    <cellStyle name="Followed Hyperlink" xfId="227" builtinId="9" hidden="1"/>
    <cellStyle name="Followed Hyperlink" xfId="229" builtinId="9" hidden="1"/>
    <cellStyle name="Followed Hyperlink" xfId="231" builtinId="9" hidden="1"/>
    <cellStyle name="Followed Hyperlink" xfId="233" builtinId="9" hidden="1"/>
    <cellStyle name="Followed Hyperlink" xfId="235" builtinId="9" hidden="1"/>
    <cellStyle name="Followed Hyperlink" xfId="237" builtinId="9" hidden="1"/>
    <cellStyle name="Followed Hyperlink" xfId="239" builtinId="9" hidden="1"/>
    <cellStyle name="Followed Hyperlink" xfId="241" builtinId="9" hidden="1"/>
    <cellStyle name="Followed Hyperlink" xfId="243" builtinId="9" hidden="1"/>
    <cellStyle name="Followed Hyperlink" xfId="245" builtinId="9" hidden="1"/>
    <cellStyle name="Followed Hyperlink" xfId="247" builtinId="9" hidden="1"/>
    <cellStyle name="Followed Hyperlink" xfId="249" builtinId="9" hidden="1"/>
    <cellStyle name="Followed Hyperlink" xfId="251" builtinId="9" hidden="1"/>
    <cellStyle name="Followed Hyperlink" xfId="253" builtinId="9" hidden="1"/>
    <cellStyle name="Followed Hyperlink" xfId="255" builtinId="9" hidden="1"/>
    <cellStyle name="Followed Hyperlink" xfId="257" builtinId="9" hidden="1"/>
    <cellStyle name="Followed Hyperlink" xfId="259" builtinId="9" hidden="1"/>
    <cellStyle name="Followed Hyperlink" xfId="261" builtinId="9" hidden="1"/>
    <cellStyle name="Followed Hyperlink" xfId="263" builtinId="9" hidden="1"/>
    <cellStyle name="Followed Hyperlink" xfId="265" builtinId="9" hidden="1"/>
    <cellStyle name="Followed Hyperlink" xfId="267" builtinId="9" hidden="1"/>
    <cellStyle name="Followed Hyperlink" xfId="269" builtinId="9" hidden="1"/>
    <cellStyle name="Followed Hyperlink" xfId="271" builtinId="9" hidden="1"/>
    <cellStyle name="Followed Hyperlink" xfId="273" builtinId="9" hidden="1"/>
    <cellStyle name="Followed Hyperlink" xfId="275" builtinId="9" hidden="1"/>
    <cellStyle name="Followed Hyperlink" xfId="277" builtinId="9" hidden="1"/>
    <cellStyle name="Followed Hyperlink" xfId="279" builtinId="9" hidden="1"/>
    <cellStyle name="Followed Hyperlink" xfId="281" builtinId="9" hidden="1"/>
    <cellStyle name="Followed Hyperlink" xfId="283" builtinId="9" hidden="1"/>
    <cellStyle name="Followed Hyperlink" xfId="285" builtinId="9" hidden="1"/>
    <cellStyle name="Followed Hyperlink" xfId="287" builtinId="9" hidden="1"/>
    <cellStyle name="Followed Hyperlink" xfId="289" builtinId="9" hidden="1"/>
    <cellStyle name="Followed Hyperlink" xfId="291" builtinId="9" hidden="1"/>
    <cellStyle name="Followed Hyperlink" xfId="293" builtinId="9" hidden="1"/>
    <cellStyle name="Followed Hyperlink" xfId="295" builtinId="9" hidden="1"/>
    <cellStyle name="Followed Hyperlink" xfId="297" builtinId="9" hidden="1"/>
    <cellStyle name="Followed Hyperlink" xfId="299" builtinId="9" hidden="1"/>
    <cellStyle name="Followed Hyperlink" xfId="301" builtinId="9" hidden="1"/>
    <cellStyle name="Followed Hyperlink" xfId="303" builtinId="9" hidden="1"/>
    <cellStyle name="Followed Hyperlink" xfId="305" builtinId="9" hidden="1"/>
    <cellStyle name="Followed Hyperlink" xfId="307" builtinId="9" hidden="1"/>
    <cellStyle name="Followed Hyperlink" xfId="309" builtinId="9" hidden="1"/>
    <cellStyle name="Followed Hyperlink" xfId="311" builtinId="9" hidden="1"/>
    <cellStyle name="Followed Hyperlink" xfId="313" builtinId="9" hidden="1"/>
    <cellStyle name="Followed Hyperlink" xfId="315" builtinId="9" hidden="1"/>
    <cellStyle name="Followed Hyperlink" xfId="317" builtinId="9" hidden="1"/>
    <cellStyle name="Followed Hyperlink" xfId="319" builtinId="9" hidden="1"/>
    <cellStyle name="Followed Hyperlink" xfId="321" builtinId="9" hidden="1"/>
    <cellStyle name="Followed Hyperlink" xfId="323" builtinId="9" hidden="1"/>
    <cellStyle name="Followed Hyperlink" xfId="325" builtinId="9" hidden="1"/>
    <cellStyle name="Followed Hyperlink" xfId="327" builtinId="9" hidden="1"/>
    <cellStyle name="Followed Hyperlink" xfId="329" builtinId="9" hidden="1"/>
    <cellStyle name="Followed Hyperlink" xfId="331" builtinId="9" hidden="1"/>
    <cellStyle name="Followed Hyperlink" xfId="333" builtinId="9" hidden="1"/>
    <cellStyle name="Followed Hyperlink" xfId="334" builtinId="9" hidden="1"/>
    <cellStyle name="Followed Hyperlink" xfId="335" builtinId="9" hidden="1"/>
    <cellStyle name="Followed Hyperlink" xfId="336" builtinId="9" hidden="1"/>
    <cellStyle name="Followed Hyperlink" xfId="337" builtinId="9" hidden="1"/>
    <cellStyle name="Followed Hyperlink" xfId="338" builtinId="9" hidden="1"/>
    <cellStyle name="Followed Hyperlink" xfId="339" builtinId="9" hidden="1"/>
    <cellStyle name="Followed Hyperlink" xfId="340" builtinId="9" hidden="1"/>
    <cellStyle name="Followed Hyperlink" xfId="341" builtinId="9" hidden="1"/>
    <cellStyle name="Followed Hyperlink" xfId="342" builtinId="9" hidden="1"/>
    <cellStyle name="Hyperlink" xfId="1" builtinId="8" hidden="1"/>
    <cellStyle name="Hyperlink" xfId="4" builtinId="8" hidden="1"/>
    <cellStyle name="Hyperlink" xfId="6" builtinId="8" hidden="1"/>
    <cellStyle name="Hyperlink" xfId="8" builtinId="8" hidden="1"/>
    <cellStyle name="Hyperlink" xfId="10" builtinId="8" hidden="1"/>
    <cellStyle name="Hyperlink" xfId="12" builtinId="8" hidden="1"/>
    <cellStyle name="Hyperlink" xfId="14" builtinId="8" hidden="1"/>
    <cellStyle name="Hyperlink" xfId="16" builtinId="8" hidden="1"/>
    <cellStyle name="Hyperlink" xfId="18" builtinId="8" hidden="1"/>
    <cellStyle name="Hyperlink" xfId="20" builtinId="8" hidden="1"/>
    <cellStyle name="Hyperlink" xfId="22" builtinId="8" hidden="1"/>
    <cellStyle name="Hyperlink" xfId="24" builtinId="8" hidden="1"/>
    <cellStyle name="Hyperlink" xfId="26" builtinId="8" hidden="1"/>
    <cellStyle name="Hyperlink" xfId="28" builtinId="8" hidden="1"/>
    <cellStyle name="Hyperlink" xfId="30" builtinId="8" hidden="1"/>
    <cellStyle name="Hyperlink" xfId="32" builtinId="8" hidden="1"/>
    <cellStyle name="Hyperlink" xfId="34" builtinId="8" hidden="1"/>
    <cellStyle name="Hyperlink" xfId="36" builtinId="8" hidden="1"/>
    <cellStyle name="Hyperlink" xfId="38" builtinId="8" hidden="1"/>
    <cellStyle name="Hyperlink" xfId="40" builtinId="8" hidden="1"/>
    <cellStyle name="Hyperlink" xfId="42" builtinId="8" hidden="1"/>
    <cellStyle name="Hyperlink" xfId="44" builtinId="8" hidden="1"/>
    <cellStyle name="Hyperlink" xfId="46" builtinId="8" hidden="1"/>
    <cellStyle name="Hyperlink" xfId="48" builtinId="8" hidden="1"/>
    <cellStyle name="Hyperlink" xfId="50" builtinId="8" hidden="1"/>
    <cellStyle name="Hyperlink" xfId="52" builtinId="8" hidden="1"/>
    <cellStyle name="Hyperlink" xfId="54" builtinId="8" hidden="1"/>
    <cellStyle name="Hyperlink" xfId="56" builtinId="8" hidden="1"/>
    <cellStyle name="Hyperlink" xfId="58" builtinId="8" hidden="1"/>
    <cellStyle name="Hyperlink" xfId="60" builtinId="8" hidden="1"/>
    <cellStyle name="Hyperlink" xfId="62" builtinId="8" hidden="1"/>
    <cellStyle name="Hyperlink" xfId="64" builtinId="8" hidden="1"/>
    <cellStyle name="Hyperlink" xfId="66" builtinId="8" hidden="1"/>
    <cellStyle name="Hyperlink" xfId="68" builtinId="8" hidden="1"/>
    <cellStyle name="Hyperlink" xfId="70" builtinId="8" hidden="1"/>
    <cellStyle name="Hyperlink" xfId="72" builtinId="8" hidden="1"/>
    <cellStyle name="Hyperlink" xfId="74" builtinId="8" hidden="1"/>
    <cellStyle name="Hyperlink" xfId="76" builtinId="8" hidden="1"/>
    <cellStyle name="Hyperlink" xfId="78" builtinId="8" hidden="1"/>
    <cellStyle name="Hyperlink" xfId="80" builtinId="8" hidden="1"/>
    <cellStyle name="Hyperlink" xfId="82" builtinId="8" hidden="1"/>
    <cellStyle name="Hyperlink" xfId="84" builtinId="8" hidden="1"/>
    <cellStyle name="Hyperlink" xfId="86" builtinId="8" hidden="1"/>
    <cellStyle name="Hyperlink" xfId="88" builtinId="8" hidden="1"/>
    <cellStyle name="Hyperlink" xfId="90" builtinId="8" hidden="1"/>
    <cellStyle name="Hyperlink" xfId="92" builtinId="8" hidden="1"/>
    <cellStyle name="Hyperlink" xfId="94" builtinId="8" hidden="1"/>
    <cellStyle name="Hyperlink" xfId="96" builtinId="8" hidden="1"/>
    <cellStyle name="Hyperlink" xfId="98" builtinId="8" hidden="1"/>
    <cellStyle name="Hyperlink" xfId="100" builtinId="8" hidden="1"/>
    <cellStyle name="Hyperlink" xfId="102" builtinId="8" hidden="1"/>
    <cellStyle name="Hyperlink" xfId="104" builtinId="8" hidden="1"/>
    <cellStyle name="Hyperlink" xfId="106" builtinId="8" hidden="1"/>
    <cellStyle name="Hyperlink" xfId="108" builtinId="8" hidden="1"/>
    <cellStyle name="Hyperlink" xfId="110" builtinId="8" hidden="1"/>
    <cellStyle name="Hyperlink" xfId="112" builtinId="8" hidden="1"/>
    <cellStyle name="Hyperlink" xfId="114" builtinId="8" hidden="1"/>
    <cellStyle name="Hyperlink" xfId="116" builtinId="8" hidden="1"/>
    <cellStyle name="Hyperlink" xfId="118" builtinId="8" hidden="1"/>
    <cellStyle name="Hyperlink" xfId="120" builtinId="8" hidden="1"/>
    <cellStyle name="Hyperlink" xfId="122" builtinId="8" hidden="1"/>
    <cellStyle name="Hyperlink" xfId="124" builtinId="8" hidden="1"/>
    <cellStyle name="Hyperlink" xfId="126" builtinId="8" hidden="1"/>
    <cellStyle name="Hyperlink" xfId="128" builtinId="8" hidden="1"/>
    <cellStyle name="Hyperlink" xfId="130" builtinId="8" hidden="1"/>
    <cellStyle name="Hyperlink" xfId="132" builtinId="8" hidden="1"/>
    <cellStyle name="Hyperlink" xfId="134" builtinId="8" hidden="1"/>
    <cellStyle name="Hyperlink" xfId="136" builtinId="8" hidden="1"/>
    <cellStyle name="Hyperlink" xfId="138" builtinId="8" hidden="1"/>
    <cellStyle name="Hyperlink" xfId="140" builtinId="8" hidden="1"/>
    <cellStyle name="Hyperlink" xfId="142" builtinId="8" hidden="1"/>
    <cellStyle name="Hyperlink" xfId="144" builtinId="8" hidden="1"/>
    <cellStyle name="Hyperlink" xfId="146" builtinId="8" hidden="1"/>
    <cellStyle name="Hyperlink" xfId="148" builtinId="8" hidden="1"/>
    <cellStyle name="Hyperlink" xfId="150" builtinId="8" hidden="1"/>
    <cellStyle name="Hyperlink" xfId="152" builtinId="8" hidden="1"/>
    <cellStyle name="Hyperlink" xfId="154" builtinId="8" hidden="1"/>
    <cellStyle name="Hyperlink" xfId="156" builtinId="8" hidden="1"/>
    <cellStyle name="Hyperlink" xfId="158" builtinId="8" hidden="1"/>
    <cellStyle name="Hyperlink" xfId="160" builtinId="8" hidden="1"/>
    <cellStyle name="Hyperlink" xfId="162" builtinId="8" hidden="1"/>
    <cellStyle name="Hyperlink" xfId="164" builtinId="8" hidden="1"/>
    <cellStyle name="Hyperlink" xfId="166" builtinId="8" hidden="1"/>
    <cellStyle name="Hyperlink" xfId="168" builtinId="8" hidden="1"/>
    <cellStyle name="Hyperlink" xfId="170" builtinId="8" hidden="1"/>
    <cellStyle name="Hyperlink" xfId="172" builtinId="8" hidden="1"/>
    <cellStyle name="Hyperlink" xfId="174" builtinId="8" hidden="1"/>
    <cellStyle name="Hyperlink" xfId="176" builtinId="8" hidden="1"/>
    <cellStyle name="Hyperlink" xfId="178" builtinId="8" hidden="1"/>
    <cellStyle name="Hyperlink" xfId="180" builtinId="8" hidden="1"/>
    <cellStyle name="Hyperlink" xfId="182" builtinId="8" hidden="1"/>
    <cellStyle name="Hyperlink" xfId="184" builtinId="8" hidden="1"/>
    <cellStyle name="Hyperlink" xfId="186" builtinId="8" hidden="1"/>
    <cellStyle name="Hyperlink" xfId="188" builtinId="8" hidden="1"/>
    <cellStyle name="Hyperlink" xfId="190" builtinId="8" hidden="1"/>
    <cellStyle name="Hyperlink" xfId="192" builtinId="8" hidden="1"/>
    <cellStyle name="Hyperlink" xfId="194" builtinId="8" hidden="1"/>
    <cellStyle name="Hyperlink" xfId="196" builtinId="8" hidden="1"/>
    <cellStyle name="Hyperlink" xfId="198" builtinId="8" hidden="1"/>
    <cellStyle name="Hyperlink" xfId="200" builtinId="8" hidden="1"/>
    <cellStyle name="Hyperlink" xfId="202" builtinId="8" hidden="1"/>
    <cellStyle name="Hyperlink" xfId="204" builtinId="8" hidden="1"/>
    <cellStyle name="Hyperlink" xfId="206" builtinId="8" hidden="1"/>
    <cellStyle name="Hyperlink" xfId="208" builtinId="8" hidden="1"/>
    <cellStyle name="Hyperlink" xfId="210" builtinId="8" hidden="1"/>
    <cellStyle name="Hyperlink" xfId="212" builtinId="8" hidden="1"/>
    <cellStyle name="Hyperlink" xfId="214" builtinId="8" hidden="1"/>
    <cellStyle name="Hyperlink" xfId="216" builtinId="8" hidden="1"/>
    <cellStyle name="Hyperlink" xfId="218" builtinId="8" hidden="1"/>
    <cellStyle name="Hyperlink" xfId="220" builtinId="8" hidden="1"/>
    <cellStyle name="Hyperlink" xfId="222" builtinId="8" hidden="1"/>
    <cellStyle name="Hyperlink" xfId="224" builtinId="8" hidden="1"/>
    <cellStyle name="Hyperlink" xfId="226" builtinId="8" hidden="1"/>
    <cellStyle name="Hyperlink" xfId="228" builtinId="8" hidden="1"/>
    <cellStyle name="Hyperlink" xfId="230" builtinId="8" hidden="1"/>
    <cellStyle name="Hyperlink" xfId="232" builtinId="8" hidden="1"/>
    <cellStyle name="Hyperlink" xfId="234" builtinId="8" hidden="1"/>
    <cellStyle name="Hyperlink" xfId="236" builtinId="8" hidden="1"/>
    <cellStyle name="Hyperlink" xfId="238" builtinId="8" hidden="1"/>
    <cellStyle name="Hyperlink" xfId="240" builtinId="8" hidden="1"/>
    <cellStyle name="Hyperlink" xfId="242" builtinId="8" hidden="1"/>
    <cellStyle name="Hyperlink" xfId="244" builtinId="8" hidden="1"/>
    <cellStyle name="Hyperlink" xfId="246" builtinId="8" hidden="1"/>
    <cellStyle name="Hyperlink" xfId="248" builtinId="8" hidden="1"/>
    <cellStyle name="Hyperlink" xfId="250" builtinId="8" hidden="1"/>
    <cellStyle name="Hyperlink" xfId="252" builtinId="8" hidden="1"/>
    <cellStyle name="Hyperlink" xfId="254" builtinId="8" hidden="1"/>
    <cellStyle name="Hyperlink" xfId="256" builtinId="8" hidden="1"/>
    <cellStyle name="Hyperlink" xfId="258" builtinId="8" hidden="1"/>
    <cellStyle name="Hyperlink" xfId="260" builtinId="8" hidden="1"/>
    <cellStyle name="Hyperlink" xfId="262" builtinId="8" hidden="1"/>
    <cellStyle name="Hyperlink" xfId="264" builtinId="8" hidden="1"/>
    <cellStyle name="Hyperlink" xfId="266" builtinId="8" hidden="1"/>
    <cellStyle name="Hyperlink" xfId="268" builtinId="8" hidden="1"/>
    <cellStyle name="Hyperlink" xfId="270" builtinId="8" hidden="1"/>
    <cellStyle name="Hyperlink" xfId="272" builtinId="8" hidden="1"/>
    <cellStyle name="Hyperlink" xfId="274" builtinId="8" hidden="1"/>
    <cellStyle name="Hyperlink" xfId="276" builtinId="8" hidden="1"/>
    <cellStyle name="Hyperlink" xfId="278" builtinId="8" hidden="1"/>
    <cellStyle name="Hyperlink" xfId="280" builtinId="8" hidden="1"/>
    <cellStyle name="Hyperlink" xfId="282" builtinId="8" hidden="1"/>
    <cellStyle name="Hyperlink" xfId="284" builtinId="8" hidden="1"/>
    <cellStyle name="Hyperlink" xfId="286" builtinId="8" hidden="1"/>
    <cellStyle name="Hyperlink" xfId="288" builtinId="8" hidden="1"/>
    <cellStyle name="Hyperlink" xfId="290" builtinId="8" hidden="1"/>
    <cellStyle name="Hyperlink" xfId="292" builtinId="8" hidden="1"/>
    <cellStyle name="Hyperlink" xfId="294" builtinId="8" hidden="1"/>
    <cellStyle name="Hyperlink" xfId="296" builtinId="8" hidden="1"/>
    <cellStyle name="Hyperlink" xfId="298" builtinId="8" hidden="1"/>
    <cellStyle name="Hyperlink" xfId="300" builtinId="8" hidden="1"/>
    <cellStyle name="Hyperlink" xfId="302" builtinId="8" hidden="1"/>
    <cellStyle name="Hyperlink" xfId="304" builtinId="8" hidden="1"/>
    <cellStyle name="Hyperlink" xfId="306" builtinId="8" hidden="1"/>
    <cellStyle name="Hyperlink" xfId="308" builtinId="8" hidden="1"/>
    <cellStyle name="Hyperlink" xfId="310" builtinId="8" hidden="1"/>
    <cellStyle name="Hyperlink" xfId="312" builtinId="8" hidden="1"/>
    <cellStyle name="Hyperlink" xfId="314" builtinId="8" hidden="1"/>
    <cellStyle name="Hyperlink" xfId="316" builtinId="8" hidden="1"/>
    <cellStyle name="Hyperlink" xfId="318" builtinId="8" hidden="1"/>
    <cellStyle name="Hyperlink" xfId="320" builtinId="8" hidden="1"/>
    <cellStyle name="Hyperlink" xfId="322" builtinId="8" hidden="1"/>
    <cellStyle name="Hyperlink" xfId="324" builtinId="8" hidden="1"/>
    <cellStyle name="Hyperlink" xfId="326" builtinId="8" hidden="1"/>
    <cellStyle name="Hyperlink" xfId="328" builtinId="8" hidden="1"/>
    <cellStyle name="Hyperlink" xfId="330" builtinId="8" hidden="1"/>
    <cellStyle name="Hyperlink" xfId="332" builtinId="8"/>
    <cellStyle name="Normal" xfId="0" builtinId="0"/>
  </cellStyles>
  <dxfs count="0"/>
  <tableStyles count="0" defaultTableStyle="TableStyleMedium9" defaultPivotStyle="PivotStyleMedium4"/>
  <colors>
    <indexedColors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000000"/>
      <rgbColor rgb="00AAAAAA"/>
      <rgbColor rgb="00F3F3F3"/>
      <rgbColor rgb="00E6E6E6"/>
      <rgbColor rgb="00FFFF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file://localhost/Volumes/ARI%204/KMI_vinna_2013/Umsoknargogn/Ny%CC%81%20KMI%CC%81%20kostna%C3%B0ar%20og%20fja%CC%81rmagnsa%CC%81%C3%A6tlun/Leidbeiningar_3.jpg" TargetMode="External"/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0</xdr:row>
      <xdr:rowOff>114300</xdr:rowOff>
    </xdr:from>
    <xdr:to>
      <xdr:col>7</xdr:col>
      <xdr:colOff>177800</xdr:colOff>
      <xdr:row>26</xdr:row>
      <xdr:rowOff>38100</xdr:rowOff>
    </xdr:to>
    <xdr:pic>
      <xdr:nvPicPr>
        <xdr:cNvPr id="3" name="Picture 2" descr="Leiðbeiningar_við_kostnaðaráætlun.pdf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9" r="3026" b="51187"/>
        <a:stretch/>
      </xdr:blipFill>
      <xdr:spPr>
        <a:xfrm>
          <a:off x="38100" y="114300"/>
          <a:ext cx="7327900" cy="5207000"/>
        </a:xfrm>
        <a:prstGeom prst="rect">
          <a:avLst/>
        </a:prstGeom>
      </xdr:spPr>
    </xdr:pic>
    <xdr:clientData/>
  </xdr:twoCellAnchor>
  <xdr:twoCellAnchor editAs="oneCell">
    <xdr:from>
      <xdr:col>0</xdr:col>
      <xdr:colOff>88901</xdr:colOff>
      <xdr:row>27</xdr:row>
      <xdr:rowOff>152400</xdr:rowOff>
    </xdr:from>
    <xdr:to>
      <xdr:col>6</xdr:col>
      <xdr:colOff>511845</xdr:colOff>
      <xdr:row>44</xdr:row>
      <xdr:rowOff>177800</xdr:rowOff>
    </xdr:to>
    <xdr:pic>
      <xdr:nvPicPr>
        <xdr:cNvPr id="4" name="Leidbeiningar_3.jpg" descr="/Volumes/ARI 4/KMI_vinna_2013/Umsoknargogn/Ný KMÍ kostnaðar og fjármagnsáætlun/Leidbeiningar_3.jpg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r:link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901" y="5638800"/>
          <a:ext cx="6976144" cy="34798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863600</xdr:colOff>
      <xdr:row>2</xdr:row>
      <xdr:rowOff>90170</xdr:rowOff>
    </xdr:from>
    <xdr:to>
      <xdr:col>8</xdr:col>
      <xdr:colOff>4444</xdr:colOff>
      <xdr:row>14</xdr:row>
      <xdr:rowOff>25399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428480" y="537210"/>
          <a:ext cx="2184399" cy="21297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0" cap="rnd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0" cap="rnd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="" xmlns:a14="http://schemas.microsoft.com/office/drawing/2010/main">
              <a:effectLst>
                <a:outerShdw blurRad="63500" dist="38099" dir="2700000" algn="ctr" rotWithShape="0">
                  <a:srgbClr val="000000">
                    <a:alpha val="74998"/>
                  </a:srgbClr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hyperlink" Target="http://www.reglugerd.is/interpro/dkm/WebGuard.nsf/aa0d47377abc977400256a090053ff91/2ebb387224b216a800257a540049a1d9?OpenDocument&amp;Highlight=0,622%2F2012" TargetMode="External"/><Relationship Id="rId1" Type="http://schemas.openxmlformats.org/officeDocument/2006/relationships/hyperlink" Target="http://www.kvikmyndamidstod.is/log-og-reglugerd/reglugerdir-um-kvikmyndasjod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53"/>
  <sheetViews>
    <sheetView showGridLines="0" showRowColHeaders="0" showRuler="0" topLeftCell="A11" workbookViewId="0">
      <selection activeCell="G62" sqref="G62"/>
    </sheetView>
  </sheetViews>
  <sheetFormatPr defaultColWidth="11.19921875" defaultRowHeight="15"/>
  <cols>
    <col min="1" max="1" width="7.19921875" customWidth="1"/>
    <col min="3" max="3" width="12.19921875" customWidth="1"/>
    <col min="7" max="7" width="8.69921875" customWidth="1"/>
  </cols>
  <sheetData>
    <row r="1" spans="1:7">
      <c r="A1" s="223" t="s">
        <v>262</v>
      </c>
      <c r="B1" s="223"/>
      <c r="C1" s="223"/>
      <c r="D1" s="223"/>
      <c r="E1" s="223"/>
      <c r="F1" s="223"/>
      <c r="G1" s="223"/>
    </row>
    <row r="2" spans="1:7">
      <c r="A2" s="223"/>
      <c r="B2" s="223"/>
      <c r="C2" s="223"/>
      <c r="D2" s="223"/>
      <c r="E2" s="223"/>
      <c r="F2" s="223"/>
      <c r="G2" s="223"/>
    </row>
    <row r="3" spans="1:7">
      <c r="A3" s="222"/>
      <c r="B3" s="222"/>
      <c r="C3" s="222"/>
      <c r="D3" s="222"/>
      <c r="E3" s="222"/>
      <c r="F3" s="222"/>
      <c r="G3" s="222"/>
    </row>
    <row r="4" spans="1:7">
      <c r="A4" s="222"/>
      <c r="B4" s="222"/>
      <c r="C4" s="222"/>
      <c r="D4" s="222"/>
      <c r="E4" s="222"/>
      <c r="F4" s="222"/>
      <c r="G4" s="222"/>
    </row>
    <row r="5" spans="1:7">
      <c r="A5" s="206"/>
      <c r="B5" s="206"/>
      <c r="C5" s="206"/>
      <c r="D5" s="206"/>
      <c r="E5" s="206"/>
      <c r="F5" s="206"/>
      <c r="G5" s="206"/>
    </row>
    <row r="6" spans="1:7">
      <c r="A6" s="206"/>
      <c r="B6" s="206"/>
      <c r="C6" s="206"/>
      <c r="D6" s="206"/>
      <c r="E6" s="206"/>
      <c r="F6" s="206"/>
      <c r="G6" s="206"/>
    </row>
    <row r="7" spans="1:7">
      <c r="A7" s="206"/>
      <c r="B7" s="206"/>
      <c r="C7" s="206"/>
      <c r="D7" s="206"/>
      <c r="E7" s="206"/>
      <c r="F7" s="206"/>
      <c r="G7" s="206"/>
    </row>
    <row r="8" spans="1:7">
      <c r="A8" s="206"/>
      <c r="B8" s="206"/>
      <c r="C8" s="206"/>
      <c r="D8" s="206"/>
      <c r="E8" s="206"/>
      <c r="F8" s="206"/>
      <c r="G8" s="206"/>
    </row>
    <row r="9" spans="1:7">
      <c r="A9" s="206"/>
      <c r="B9" s="206"/>
      <c r="C9" s="206"/>
      <c r="D9" s="206"/>
      <c r="E9" s="206"/>
      <c r="F9" s="206"/>
      <c r="G9" s="206"/>
    </row>
    <row r="10" spans="1:7">
      <c r="A10" s="206"/>
      <c r="B10" s="206"/>
      <c r="C10" s="206"/>
      <c r="D10" s="206"/>
      <c r="E10" s="206"/>
      <c r="F10" s="206"/>
      <c r="G10" s="206"/>
    </row>
    <row r="11" spans="1:7">
      <c r="A11" s="206"/>
      <c r="B11" s="206"/>
      <c r="C11" s="206"/>
      <c r="D11" s="206"/>
      <c r="E11" s="206"/>
      <c r="F11" s="206"/>
      <c r="G11" s="206"/>
    </row>
    <row r="12" spans="1:7">
      <c r="A12" s="206"/>
      <c r="B12" s="206"/>
      <c r="C12" s="206"/>
      <c r="D12" s="206"/>
      <c r="E12" s="206"/>
      <c r="F12" s="206"/>
      <c r="G12" s="206"/>
    </row>
    <row r="13" spans="1:7">
      <c r="A13" s="206"/>
      <c r="B13" s="206"/>
      <c r="C13" s="206"/>
      <c r="D13" s="206"/>
      <c r="E13" s="206"/>
      <c r="F13" s="206"/>
      <c r="G13" s="206"/>
    </row>
    <row r="14" spans="1:7">
      <c r="A14" s="206"/>
      <c r="B14" s="206"/>
      <c r="C14" s="206"/>
      <c r="D14" s="206"/>
      <c r="E14" s="206"/>
      <c r="F14" s="206"/>
      <c r="G14" s="206"/>
    </row>
    <row r="15" spans="1:7">
      <c r="A15" s="206"/>
      <c r="B15" s="206"/>
      <c r="C15" s="206"/>
      <c r="D15" s="206"/>
      <c r="E15" s="206"/>
      <c r="F15" s="206"/>
      <c r="G15" s="206"/>
    </row>
    <row r="16" spans="1:7">
      <c r="A16" s="206"/>
      <c r="B16" s="206"/>
      <c r="C16" s="206"/>
      <c r="D16" s="206"/>
      <c r="E16" s="206"/>
      <c r="F16" s="206"/>
      <c r="G16" s="206"/>
    </row>
    <row r="17" spans="1:7">
      <c r="A17" s="206"/>
      <c r="B17" s="206"/>
      <c r="C17" s="206"/>
      <c r="D17" s="206"/>
      <c r="E17" s="206"/>
      <c r="F17" s="206"/>
      <c r="G17" s="206"/>
    </row>
    <row r="18" spans="1:7">
      <c r="A18" s="206"/>
      <c r="B18" s="206"/>
      <c r="C18" s="206"/>
      <c r="D18" s="206"/>
      <c r="E18" s="206"/>
      <c r="F18" s="206"/>
      <c r="G18" s="206"/>
    </row>
    <row r="19" spans="1:7">
      <c r="A19" s="206"/>
      <c r="B19" s="206"/>
      <c r="C19" s="206"/>
      <c r="D19" s="206"/>
      <c r="E19" s="206"/>
      <c r="F19" s="206"/>
      <c r="G19" s="206"/>
    </row>
    <row r="20" spans="1:7">
      <c r="A20" s="206"/>
      <c r="B20" s="206"/>
      <c r="C20" s="206"/>
      <c r="D20" s="206"/>
      <c r="E20" s="206"/>
      <c r="F20" s="206"/>
      <c r="G20" s="206"/>
    </row>
    <row r="21" spans="1:7">
      <c r="A21" s="206"/>
      <c r="B21" s="206"/>
      <c r="C21" s="206"/>
      <c r="D21" s="206"/>
      <c r="E21" s="206"/>
      <c r="F21" s="206"/>
      <c r="G21" s="206"/>
    </row>
    <row r="22" spans="1:7">
      <c r="A22" s="206"/>
      <c r="B22" s="206"/>
      <c r="C22" s="206"/>
      <c r="D22" s="206"/>
      <c r="E22" s="206"/>
      <c r="F22" s="206"/>
      <c r="G22" s="206"/>
    </row>
    <row r="23" spans="1:7">
      <c r="A23" s="206"/>
      <c r="B23" s="206"/>
      <c r="C23" s="206"/>
      <c r="D23" s="206"/>
      <c r="E23" s="206"/>
      <c r="F23" s="206"/>
      <c r="G23" s="206"/>
    </row>
    <row r="24" spans="1:7">
      <c r="A24" s="206"/>
      <c r="B24" s="206"/>
      <c r="C24" s="206"/>
      <c r="D24" s="206"/>
      <c r="E24" s="206"/>
      <c r="F24" s="206"/>
      <c r="G24" s="206"/>
    </row>
    <row r="25" spans="1:7">
      <c r="A25" s="206"/>
      <c r="B25" s="206"/>
      <c r="C25" s="206"/>
      <c r="D25" s="206"/>
      <c r="E25" s="206"/>
      <c r="F25" s="206"/>
      <c r="G25" s="206"/>
    </row>
    <row r="26" spans="1:7">
      <c r="A26" s="206"/>
      <c r="B26" s="206"/>
      <c r="C26" s="206"/>
      <c r="D26" s="206"/>
      <c r="E26" s="206"/>
      <c r="F26" s="206"/>
      <c r="G26" s="206"/>
    </row>
    <row r="27" spans="1:7">
      <c r="A27" s="206"/>
      <c r="B27" s="207" t="s">
        <v>263</v>
      </c>
      <c r="C27" s="206"/>
      <c r="D27" s="208" t="s">
        <v>264</v>
      </c>
      <c r="E27" s="206"/>
      <c r="F27" s="206"/>
      <c r="G27" s="206"/>
    </row>
    <row r="28" spans="1:7">
      <c r="A28" s="206"/>
      <c r="B28" s="206"/>
      <c r="C28" s="206"/>
      <c r="D28" s="206"/>
      <c r="E28" s="206"/>
      <c r="F28" s="206"/>
      <c r="G28" s="206"/>
    </row>
    <row r="29" spans="1:7">
      <c r="A29" s="206"/>
      <c r="B29" s="206"/>
      <c r="C29" s="206"/>
      <c r="D29" s="206"/>
      <c r="E29" s="206"/>
      <c r="F29" s="206"/>
      <c r="G29" s="206"/>
    </row>
    <row r="30" spans="1:7">
      <c r="A30" s="206"/>
      <c r="B30" s="206"/>
      <c r="C30" s="206"/>
      <c r="D30" s="206"/>
      <c r="E30" s="206"/>
      <c r="F30" s="206"/>
      <c r="G30" s="206"/>
    </row>
    <row r="31" spans="1:7">
      <c r="A31" s="206"/>
      <c r="B31" s="206"/>
      <c r="C31" s="206"/>
      <c r="D31" s="206"/>
      <c r="E31" s="206"/>
      <c r="F31" s="206"/>
      <c r="G31" s="206"/>
    </row>
    <row r="32" spans="1:7">
      <c r="A32" s="206"/>
      <c r="B32" s="206"/>
      <c r="C32" s="206"/>
      <c r="D32" s="206"/>
      <c r="E32" s="206"/>
      <c r="F32" s="206"/>
      <c r="G32" s="206"/>
    </row>
    <row r="33" spans="1:7">
      <c r="A33" s="206"/>
      <c r="B33" s="206"/>
      <c r="C33" s="206"/>
      <c r="D33" s="206"/>
      <c r="E33" s="206"/>
      <c r="F33" s="206"/>
      <c r="G33" s="206"/>
    </row>
    <row r="34" spans="1:7">
      <c r="A34" s="206"/>
      <c r="B34" s="206"/>
      <c r="C34" s="206"/>
      <c r="D34" s="206"/>
      <c r="E34" s="206"/>
      <c r="F34" s="206"/>
      <c r="G34" s="206"/>
    </row>
    <row r="35" spans="1:7">
      <c r="A35" s="206"/>
      <c r="B35" s="206"/>
      <c r="C35" s="206"/>
      <c r="D35" s="206"/>
      <c r="E35" s="206"/>
      <c r="F35" s="206"/>
      <c r="G35" s="206"/>
    </row>
    <row r="36" spans="1:7">
      <c r="A36" s="206"/>
      <c r="B36" s="206"/>
      <c r="C36" s="206"/>
      <c r="D36" s="206"/>
      <c r="E36" s="206"/>
      <c r="F36" s="206"/>
      <c r="G36" s="206"/>
    </row>
    <row r="37" spans="1:7">
      <c r="A37" s="206"/>
      <c r="B37" s="206"/>
      <c r="C37" s="206"/>
      <c r="D37" s="206"/>
      <c r="E37" s="206"/>
      <c r="F37" s="206"/>
      <c r="G37" s="206"/>
    </row>
    <row r="38" spans="1:7">
      <c r="A38" s="206"/>
      <c r="B38" s="206"/>
      <c r="C38" s="206"/>
      <c r="D38" s="206"/>
      <c r="E38" s="206"/>
      <c r="F38" s="206"/>
      <c r="G38" s="206"/>
    </row>
    <row r="39" spans="1:7">
      <c r="A39" s="206"/>
      <c r="B39" s="206"/>
      <c r="C39" s="206"/>
      <c r="D39" s="206"/>
      <c r="E39" s="206"/>
      <c r="F39" s="206"/>
      <c r="G39" s="206"/>
    </row>
    <row r="40" spans="1:7">
      <c r="A40" s="206"/>
      <c r="B40" s="206"/>
      <c r="C40" s="206"/>
      <c r="D40" s="206"/>
      <c r="E40" s="206"/>
      <c r="F40" s="206"/>
      <c r="G40" s="206"/>
    </row>
    <row r="41" spans="1:7">
      <c r="A41" s="206"/>
      <c r="B41" s="206"/>
      <c r="C41" s="206"/>
      <c r="D41" s="206"/>
      <c r="E41" s="206"/>
      <c r="F41" s="206"/>
      <c r="G41" s="206"/>
    </row>
    <row r="42" spans="1:7">
      <c r="A42" s="206"/>
      <c r="B42" s="206"/>
      <c r="C42" s="206"/>
      <c r="D42" s="206"/>
      <c r="E42" s="206"/>
      <c r="F42" s="206"/>
      <c r="G42" s="206"/>
    </row>
    <row r="43" spans="1:7">
      <c r="A43" s="206"/>
      <c r="B43" s="206"/>
      <c r="C43" s="206"/>
      <c r="D43" s="206"/>
      <c r="E43" s="206"/>
      <c r="F43" s="206"/>
      <c r="G43" s="206"/>
    </row>
    <row r="44" spans="1:7">
      <c r="A44" s="206"/>
      <c r="B44" s="206"/>
      <c r="C44" s="206"/>
      <c r="D44" s="206"/>
      <c r="E44" s="206"/>
      <c r="F44" s="206"/>
      <c r="G44" s="206"/>
    </row>
    <row r="45" spans="1:7">
      <c r="A45" s="206"/>
      <c r="B45" s="206"/>
      <c r="C45" s="206"/>
      <c r="D45" s="206"/>
      <c r="E45" s="206"/>
      <c r="F45" s="206"/>
      <c r="G45" s="206"/>
    </row>
    <row r="46" spans="1:7">
      <c r="A46" s="206"/>
      <c r="B46" s="220" t="s">
        <v>292</v>
      </c>
      <c r="C46" s="206"/>
      <c r="D46" s="206"/>
      <c r="E46" s="206"/>
      <c r="F46" s="206"/>
      <c r="G46" s="206"/>
    </row>
    <row r="47" spans="1:7">
      <c r="A47" s="206"/>
      <c r="B47" s="220" t="s">
        <v>293</v>
      </c>
      <c r="C47" s="206"/>
      <c r="D47" s="206"/>
      <c r="E47" s="206"/>
      <c r="F47" s="206"/>
      <c r="G47" s="206"/>
    </row>
    <row r="48" spans="1:7">
      <c r="A48" s="206"/>
      <c r="B48" s="206"/>
      <c r="C48" s="206"/>
      <c r="D48" s="206"/>
      <c r="E48" s="206"/>
      <c r="F48" s="206"/>
      <c r="G48" s="206"/>
    </row>
    <row r="49" spans="1:7">
      <c r="A49" s="206"/>
      <c r="B49" s="207" t="s">
        <v>263</v>
      </c>
      <c r="C49" s="206"/>
      <c r="D49" s="209" t="s">
        <v>264</v>
      </c>
      <c r="E49" s="206"/>
      <c r="F49" s="206"/>
      <c r="G49" s="206"/>
    </row>
    <row r="50" spans="1:7">
      <c r="A50" s="206"/>
      <c r="B50" s="206"/>
      <c r="C50" s="206"/>
      <c r="D50" s="206"/>
      <c r="E50" s="206"/>
      <c r="F50" s="206"/>
      <c r="G50" s="206"/>
    </row>
    <row r="51" spans="1:7">
      <c r="A51" s="206"/>
      <c r="B51" s="206" t="s">
        <v>296</v>
      </c>
      <c r="C51" s="206"/>
      <c r="D51" s="206"/>
      <c r="E51" s="206"/>
      <c r="F51" s="206"/>
      <c r="G51" s="206"/>
    </row>
    <row r="52" spans="1:7">
      <c r="A52" s="206"/>
      <c r="B52" s="221" t="s">
        <v>294</v>
      </c>
      <c r="C52" s="206"/>
      <c r="D52" s="206"/>
      <c r="E52" s="206"/>
      <c r="F52" s="206"/>
      <c r="G52" s="206"/>
    </row>
    <row r="53" spans="1:7">
      <c r="B53" s="221" t="s">
        <v>295</v>
      </c>
    </row>
  </sheetData>
  <mergeCells count="2">
    <mergeCell ref="A3:G4"/>
    <mergeCell ref="A1:G2"/>
  </mergeCells>
  <phoneticPr fontId="5" type="noConversion"/>
  <hyperlinks>
    <hyperlink ref="D27" r:id="rId1" xr:uid="{00000000-0004-0000-0000-000000000000}"/>
    <hyperlink ref="D49" r:id="rId2" xr:uid="{00000000-0004-0000-0000-000001000000}"/>
  </hyperlinks>
  <pageMargins left="0.75000000000000011" right="0.75000000000000011" top="1" bottom="1" header="0.5" footer="0.5"/>
  <pageSetup paperSize="9" orientation="portrait" horizontalDpi="4294967292" verticalDpi="4294967292"/>
  <drawing r:id="rId3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L426"/>
  <sheetViews>
    <sheetView showGridLines="0" tabSelected="1" showRuler="0" topLeftCell="A10" zoomScale="125" zoomScaleNormal="125" zoomScalePageLayoutView="125" workbookViewId="0">
      <pane ySplit="15420" topLeftCell="A24"/>
      <selection activeCell="B140" sqref="B140"/>
      <selection pane="bottomLeft" activeCell="H48" sqref="H48"/>
    </sheetView>
  </sheetViews>
  <sheetFormatPr defaultColWidth="7.8984375" defaultRowHeight="12" customHeight="1"/>
  <cols>
    <col min="1" max="1" width="7.09765625" style="95" customWidth="1"/>
    <col min="2" max="2" width="30.5" style="145" customWidth="1"/>
    <col min="3" max="3" width="11.5" style="145" customWidth="1"/>
    <col min="4" max="4" width="11.09765625" style="145" customWidth="1"/>
    <col min="5" max="5" width="12.19921875" style="145" customWidth="1"/>
    <col min="6" max="6" width="11.69921875" style="145" customWidth="1"/>
    <col min="7" max="7" width="16.09765625" style="145" customWidth="1"/>
    <col min="8" max="8" width="14.09765625" style="145" customWidth="1"/>
    <col min="9" max="9" width="11.09765625" style="145" customWidth="1"/>
    <col min="11" max="11" width="9.69921875" style="145" bestFit="1" customWidth="1"/>
    <col min="12" max="16384" width="7.8984375" style="145"/>
  </cols>
  <sheetData>
    <row r="1" spans="1:11" ht="12.6" customHeight="1">
      <c r="A1" s="90"/>
      <c r="B1" s="143"/>
      <c r="C1" s="144"/>
      <c r="D1" s="144"/>
      <c r="E1" s="144"/>
      <c r="F1" s="144"/>
      <c r="G1" s="1"/>
      <c r="H1" s="2"/>
      <c r="I1" s="144"/>
    </row>
    <row r="2" spans="1:11" ht="23.1" customHeight="1">
      <c r="A2" s="91"/>
      <c r="B2" s="3" t="s">
        <v>182</v>
      </c>
      <c r="C2" s="4"/>
      <c r="D2" s="4"/>
      <c r="E2" s="5" t="s">
        <v>299</v>
      </c>
      <c r="F2" s="4"/>
      <c r="G2" s="6"/>
      <c r="H2" s="7"/>
      <c r="I2" s="98"/>
    </row>
    <row r="3" spans="1:11" ht="14.1" customHeight="1">
      <c r="A3" s="91"/>
      <c r="B3" s="8"/>
      <c r="C3" s="9" t="s">
        <v>183</v>
      </c>
      <c r="D3" s="9" t="s">
        <v>184</v>
      </c>
      <c r="E3" s="9" t="s">
        <v>185</v>
      </c>
      <c r="F3" s="9" t="s">
        <v>186</v>
      </c>
    </row>
    <row r="4" spans="1:11" ht="14.1" customHeight="1">
      <c r="A4" s="91"/>
      <c r="B4" s="8"/>
      <c r="C4" s="11" t="s">
        <v>187</v>
      </c>
      <c r="D4" s="11" t="s">
        <v>188</v>
      </c>
      <c r="E4" s="12"/>
      <c r="F4" s="11" t="s">
        <v>189</v>
      </c>
    </row>
    <row r="5" spans="1:11" ht="14.1" customHeight="1">
      <c r="A5" s="91"/>
      <c r="B5" s="13"/>
      <c r="C5" s="14" t="s">
        <v>190</v>
      </c>
      <c r="D5" s="15" t="s">
        <v>191</v>
      </c>
      <c r="E5" s="14" t="s">
        <v>192</v>
      </c>
      <c r="F5" s="16" t="s">
        <v>193</v>
      </c>
    </row>
    <row r="6" spans="1:11" ht="14.1" customHeight="1">
      <c r="A6" s="17">
        <v>100</v>
      </c>
      <c r="B6" s="18" t="s">
        <v>194</v>
      </c>
      <c r="C6" s="19">
        <f>G53</f>
        <v>0</v>
      </c>
      <c r="D6" s="19">
        <f>H53</f>
        <v>0</v>
      </c>
      <c r="E6" s="19">
        <f>I53</f>
        <v>0</v>
      </c>
      <c r="F6" s="147" t="e">
        <f t="shared" ref="F6:F32" si="0">E6/$E$38</f>
        <v>#DIV/0!</v>
      </c>
      <c r="K6" s="146"/>
    </row>
    <row r="7" spans="1:11" ht="14.1" customHeight="1">
      <c r="A7" s="17">
        <v>200</v>
      </c>
      <c r="B7" s="18" t="s">
        <v>17</v>
      </c>
      <c r="C7" s="19">
        <f>G61</f>
        <v>0</v>
      </c>
      <c r="D7" s="19">
        <f>H61</f>
        <v>0</v>
      </c>
      <c r="E7" s="19">
        <f>I61</f>
        <v>0</v>
      </c>
      <c r="F7" s="147" t="e">
        <f t="shared" si="0"/>
        <v>#DIV/0!</v>
      </c>
    </row>
    <row r="8" spans="1:11" ht="14.1" customHeight="1">
      <c r="A8" s="17">
        <v>300</v>
      </c>
      <c r="B8" s="18" t="s">
        <v>16</v>
      </c>
      <c r="C8" s="19">
        <f>G69</f>
        <v>0</v>
      </c>
      <c r="D8" s="19">
        <f>H69</f>
        <v>0</v>
      </c>
      <c r="E8" s="19">
        <f>I69</f>
        <v>0</v>
      </c>
      <c r="F8" s="147" t="e">
        <f t="shared" si="0"/>
        <v>#DIV/0!</v>
      </c>
    </row>
    <row r="9" spans="1:11" ht="14.1" customHeight="1">
      <c r="A9" s="17">
        <v>400</v>
      </c>
      <c r="B9" s="126" t="s">
        <v>195</v>
      </c>
      <c r="C9" s="127">
        <f>G78</f>
        <v>0</v>
      </c>
      <c r="D9" s="127">
        <f>H78</f>
        <v>0</v>
      </c>
      <c r="E9" s="127">
        <f>I78</f>
        <v>0</v>
      </c>
      <c r="F9" s="148" t="e">
        <f t="shared" si="0"/>
        <v>#DIV/0!</v>
      </c>
    </row>
    <row r="10" spans="1:11" ht="14.1" customHeight="1" thickBot="1">
      <c r="A10" s="17">
        <v>500</v>
      </c>
      <c r="B10" s="130" t="s">
        <v>196</v>
      </c>
      <c r="C10" s="131">
        <f>G121</f>
        <v>0</v>
      </c>
      <c r="D10" s="131">
        <f>H121</f>
        <v>0</v>
      </c>
      <c r="E10" s="131">
        <f>I121</f>
        <v>0</v>
      </c>
      <c r="F10" s="149" t="e">
        <f t="shared" si="0"/>
        <v>#DIV/0!</v>
      </c>
    </row>
    <row r="11" spans="1:11" ht="14.1" customHeight="1">
      <c r="A11" s="17">
        <v>600</v>
      </c>
      <c r="B11" s="128" t="s">
        <v>197</v>
      </c>
      <c r="C11" s="129">
        <f>G142</f>
        <v>0</v>
      </c>
      <c r="D11" s="129">
        <f>H142</f>
        <v>0</v>
      </c>
      <c r="E11" s="129">
        <f>I142</f>
        <v>0</v>
      </c>
      <c r="F11" s="150" t="e">
        <f t="shared" si="0"/>
        <v>#DIV/0!</v>
      </c>
      <c r="K11" s="146"/>
    </row>
    <row r="12" spans="1:11" ht="14.1" customHeight="1">
      <c r="A12" s="17">
        <v>700</v>
      </c>
      <c r="B12" s="18" t="s">
        <v>198</v>
      </c>
      <c r="C12" s="19">
        <f>G161</f>
        <v>0</v>
      </c>
      <c r="D12" s="19">
        <f>H161</f>
        <v>0</v>
      </c>
      <c r="E12" s="19">
        <f>I161</f>
        <v>0</v>
      </c>
      <c r="F12" s="147" t="e">
        <f t="shared" si="0"/>
        <v>#DIV/0!</v>
      </c>
    </row>
    <row r="13" spans="1:11" ht="14.1" customHeight="1">
      <c r="A13" s="17">
        <v>800</v>
      </c>
      <c r="B13" s="18" t="s">
        <v>199</v>
      </c>
      <c r="C13" s="124">
        <f>G178</f>
        <v>0</v>
      </c>
      <c r="D13" s="19">
        <f>H178</f>
        <v>0</v>
      </c>
      <c r="E13" s="19">
        <f>I178</f>
        <v>0</v>
      </c>
      <c r="F13" s="147" t="e">
        <f t="shared" si="0"/>
        <v>#DIV/0!</v>
      </c>
    </row>
    <row r="14" spans="1:11" ht="14.1" customHeight="1">
      <c r="A14" s="17">
        <v>900</v>
      </c>
      <c r="B14" s="18" t="s">
        <v>200</v>
      </c>
      <c r="C14" s="19">
        <f>G190</f>
        <v>0</v>
      </c>
      <c r="D14" s="19">
        <f>H190</f>
        <v>0</v>
      </c>
      <c r="E14" s="19">
        <f>I190</f>
        <v>0</v>
      </c>
      <c r="F14" s="147" t="e">
        <f t="shared" si="0"/>
        <v>#DIV/0!</v>
      </c>
    </row>
    <row r="15" spans="1:11" ht="14.1" customHeight="1">
      <c r="A15" s="17">
        <v>1000</v>
      </c>
      <c r="B15" s="18" t="s">
        <v>201</v>
      </c>
      <c r="C15" s="19">
        <f>G201</f>
        <v>0</v>
      </c>
      <c r="D15" s="19">
        <f>H201</f>
        <v>0</v>
      </c>
      <c r="E15" s="19">
        <f>I201</f>
        <v>0</v>
      </c>
      <c r="F15" s="147" t="e">
        <f t="shared" si="0"/>
        <v>#DIV/0!</v>
      </c>
    </row>
    <row r="16" spans="1:11" ht="14.1" customHeight="1">
      <c r="A16" s="17">
        <v>1100</v>
      </c>
      <c r="B16" s="18" t="s">
        <v>202</v>
      </c>
      <c r="C16" s="19">
        <f>G211</f>
        <v>0</v>
      </c>
      <c r="D16" s="19">
        <f>H211</f>
        <v>0</v>
      </c>
      <c r="E16" s="19">
        <f>I211</f>
        <v>0</v>
      </c>
      <c r="F16" s="147" t="e">
        <f t="shared" si="0"/>
        <v>#DIV/0!</v>
      </c>
      <c r="G16"/>
      <c r="H16"/>
      <c r="I16"/>
    </row>
    <row r="17" spans="1:12" ht="14.1" customHeight="1" thickBot="1">
      <c r="A17" s="17">
        <v>1200</v>
      </c>
      <c r="B17" s="18" t="s">
        <v>203</v>
      </c>
      <c r="C17" s="19">
        <f>G222</f>
        <v>0</v>
      </c>
      <c r="D17" s="19">
        <f>H222</f>
        <v>0</v>
      </c>
      <c r="E17" s="19">
        <f>I222</f>
        <v>0</v>
      </c>
      <c r="F17" s="147" t="e">
        <f t="shared" si="0"/>
        <v>#DIV/0!</v>
      </c>
      <c r="G17" s="190" t="s">
        <v>9</v>
      </c>
      <c r="H17" s="191"/>
      <c r="I17" s="192"/>
    </row>
    <row r="18" spans="1:12" ht="14.1" customHeight="1" thickBot="1">
      <c r="A18" s="17">
        <v>1300</v>
      </c>
      <c r="B18" s="18" t="s">
        <v>204</v>
      </c>
      <c r="C18" s="19">
        <f>G228</f>
        <v>0</v>
      </c>
      <c r="D18" s="19">
        <f>H228</f>
        <v>0</v>
      </c>
      <c r="E18" s="19">
        <f>I228</f>
        <v>0</v>
      </c>
      <c r="F18" s="147" t="e">
        <f t="shared" si="0"/>
        <v>#DIV/0!</v>
      </c>
      <c r="G18" s="193" t="s">
        <v>10</v>
      </c>
      <c r="H18" s="194"/>
      <c r="I18" s="192"/>
    </row>
    <row r="19" spans="1:12" ht="14.1" customHeight="1" thickBot="1">
      <c r="A19" s="17">
        <v>1400</v>
      </c>
      <c r="B19" s="18" t="s">
        <v>205</v>
      </c>
      <c r="C19" s="19">
        <f>G242</f>
        <v>0</v>
      </c>
      <c r="D19" s="19">
        <f>H242</f>
        <v>0</v>
      </c>
      <c r="E19" s="19">
        <f>I242</f>
        <v>0</v>
      </c>
      <c r="F19" s="147" t="e">
        <f t="shared" si="0"/>
        <v>#DIV/0!</v>
      </c>
      <c r="G19" s="193" t="s">
        <v>11</v>
      </c>
      <c r="H19" s="191"/>
      <c r="I19" s="192"/>
    </row>
    <row r="20" spans="1:12" ht="14.1" customHeight="1" thickBot="1">
      <c r="A20" s="17">
        <v>1500</v>
      </c>
      <c r="B20" s="18" t="s">
        <v>206</v>
      </c>
      <c r="C20" s="19">
        <f>G254</f>
        <v>0</v>
      </c>
      <c r="D20" s="19">
        <f>H254</f>
        <v>0</v>
      </c>
      <c r="E20" s="19">
        <f>I254</f>
        <v>0</v>
      </c>
      <c r="F20" s="147" t="e">
        <f t="shared" si="0"/>
        <v>#DIV/0!</v>
      </c>
      <c r="G20" s="190" t="s">
        <v>12</v>
      </c>
      <c r="H20" s="191"/>
      <c r="I20" s="192"/>
    </row>
    <row r="21" spans="1:12" ht="14.1" customHeight="1" thickBot="1">
      <c r="A21" s="17">
        <v>1600</v>
      </c>
      <c r="B21" s="18" t="s">
        <v>207</v>
      </c>
      <c r="C21" s="19">
        <f>G265</f>
        <v>0</v>
      </c>
      <c r="D21" s="19">
        <f>H265</f>
        <v>0</v>
      </c>
      <c r="E21" s="19">
        <f>I265</f>
        <v>0</v>
      </c>
      <c r="F21" s="147" t="e">
        <f t="shared" si="0"/>
        <v>#DIV/0!</v>
      </c>
      <c r="G21" s="190" t="s">
        <v>13</v>
      </c>
      <c r="H21" s="195"/>
      <c r="I21" s="192"/>
    </row>
    <row r="22" spans="1:12" ht="14.1" customHeight="1">
      <c r="A22" s="17">
        <v>1700</v>
      </c>
      <c r="B22" s="18" t="s">
        <v>208</v>
      </c>
      <c r="C22" s="19">
        <f>G290</f>
        <v>0</v>
      </c>
      <c r="D22" s="19">
        <f>H290</f>
        <v>0</v>
      </c>
      <c r="E22" s="19">
        <f>I290</f>
        <v>0</v>
      </c>
      <c r="F22" s="147" t="e">
        <f t="shared" si="0"/>
        <v>#DIV/0!</v>
      </c>
      <c r="G22" s="196"/>
      <c r="H22" s="196"/>
      <c r="I22" s="196"/>
    </row>
    <row r="23" spans="1:12" ht="14.1" customHeight="1" thickBot="1">
      <c r="A23" s="17">
        <v>1800</v>
      </c>
      <c r="B23" s="18" t="s">
        <v>209</v>
      </c>
      <c r="C23" s="19">
        <f>G299</f>
        <v>0</v>
      </c>
      <c r="D23" s="19">
        <f>H299</f>
        <v>0</v>
      </c>
      <c r="E23" s="19">
        <f>I299</f>
        <v>0</v>
      </c>
      <c r="F23" s="147" t="e">
        <f t="shared" si="0"/>
        <v>#DIV/0!</v>
      </c>
      <c r="G23" s="196"/>
      <c r="H23" s="196"/>
      <c r="I23" s="196"/>
    </row>
    <row r="24" spans="1:12" ht="14.1" customHeight="1">
      <c r="A24" s="17">
        <v>1900</v>
      </c>
      <c r="B24" s="18" t="s">
        <v>210</v>
      </c>
      <c r="C24" s="19">
        <f>G308</f>
        <v>0</v>
      </c>
      <c r="D24" s="19">
        <f>H308</f>
        <v>0</v>
      </c>
      <c r="E24" s="19">
        <f>I308</f>
        <v>0</v>
      </c>
      <c r="F24" s="147" t="e">
        <f t="shared" si="0"/>
        <v>#DIV/0!</v>
      </c>
      <c r="G24" s="224" t="s">
        <v>265</v>
      </c>
      <c r="H24" s="225"/>
      <c r="I24" s="225"/>
    </row>
    <row r="25" spans="1:12" ht="14.1" customHeight="1">
      <c r="A25" s="17">
        <v>2000</v>
      </c>
      <c r="B25" s="18" t="s">
        <v>247</v>
      </c>
      <c r="C25" s="19">
        <f>G338</f>
        <v>0</v>
      </c>
      <c r="D25" s="19">
        <f>H338</f>
        <v>0</v>
      </c>
      <c r="E25" s="19">
        <f>I338</f>
        <v>0</v>
      </c>
      <c r="F25" s="147" t="e">
        <f t="shared" si="0"/>
        <v>#DIV/0!</v>
      </c>
      <c r="G25" s="197" t="s">
        <v>253</v>
      </c>
      <c r="H25" s="198"/>
      <c r="I25" s="199"/>
    </row>
    <row r="26" spans="1:12" ht="14.1" customHeight="1">
      <c r="A26" s="17">
        <v>2100</v>
      </c>
      <c r="B26" s="18" t="s">
        <v>211</v>
      </c>
      <c r="C26" s="19">
        <f>G346</f>
        <v>0</v>
      </c>
      <c r="D26" s="19">
        <f>H346</f>
        <v>0</v>
      </c>
      <c r="E26" s="19">
        <f>I346</f>
        <v>0</v>
      </c>
      <c r="F26" s="147" t="e">
        <f t="shared" si="0"/>
        <v>#DIV/0!</v>
      </c>
      <c r="G26" s="197" t="s">
        <v>254</v>
      </c>
      <c r="H26" s="198"/>
      <c r="I26" s="200"/>
    </row>
    <row r="27" spans="1:12" ht="14.1" customHeight="1">
      <c r="A27" s="17">
        <v>2200</v>
      </c>
      <c r="B27" s="18" t="s">
        <v>212</v>
      </c>
      <c r="C27" s="19">
        <f>G357</f>
        <v>0</v>
      </c>
      <c r="D27" s="19">
        <f>H357</f>
        <v>0</v>
      </c>
      <c r="E27" s="19">
        <f>I357</f>
        <v>0</v>
      </c>
      <c r="F27" s="147" t="e">
        <f t="shared" si="0"/>
        <v>#DIV/0!</v>
      </c>
      <c r="G27" s="197" t="s">
        <v>255</v>
      </c>
      <c r="H27" s="198"/>
      <c r="I27" s="200"/>
    </row>
    <row r="28" spans="1:12" ht="14.1" customHeight="1">
      <c r="A28" s="17">
        <v>2300</v>
      </c>
      <c r="B28" s="18" t="s">
        <v>213</v>
      </c>
      <c r="C28" s="19">
        <f>G372</f>
        <v>0</v>
      </c>
      <c r="D28" s="19">
        <f>H372</f>
        <v>0</v>
      </c>
      <c r="E28" s="19">
        <f>I372</f>
        <v>0</v>
      </c>
      <c r="F28" s="147" t="e">
        <f t="shared" si="0"/>
        <v>#DIV/0!</v>
      </c>
      <c r="G28" s="201" t="s">
        <v>256</v>
      </c>
      <c r="H28" s="202"/>
      <c r="I28" s="203">
        <f>I27+I26+I25</f>
        <v>0</v>
      </c>
    </row>
    <row r="29" spans="1:12" ht="14.1" customHeight="1">
      <c r="A29" s="17">
        <v>2400</v>
      </c>
      <c r="B29" s="18" t="s">
        <v>244</v>
      </c>
      <c r="C29" s="19">
        <f>G381</f>
        <v>0</v>
      </c>
      <c r="D29" s="19">
        <f>H381</f>
        <v>0</v>
      </c>
      <c r="E29" s="19">
        <f>I381</f>
        <v>0</v>
      </c>
      <c r="F29" s="147" t="e">
        <f t="shared" si="0"/>
        <v>#DIV/0!</v>
      </c>
      <c r="G29" s="123" t="s">
        <v>300</v>
      </c>
      <c r="H29" s="123"/>
      <c r="I29" s="204"/>
      <c r="L29" s="146"/>
    </row>
    <row r="30" spans="1:12" ht="14.1" customHeight="1">
      <c r="A30" s="17">
        <v>2500</v>
      </c>
      <c r="B30" s="18" t="s">
        <v>245</v>
      </c>
      <c r="C30" s="19">
        <f>G388</f>
        <v>0</v>
      </c>
      <c r="D30" s="19">
        <f>H388</f>
        <v>0</v>
      </c>
      <c r="E30" s="19">
        <f>I388</f>
        <v>0</v>
      </c>
      <c r="F30" s="147" t="e">
        <f t="shared" si="0"/>
        <v>#DIV/0!</v>
      </c>
      <c r="G30" s="123" t="s">
        <v>257</v>
      </c>
      <c r="H30" s="202"/>
      <c r="I30" s="204"/>
    </row>
    <row r="31" spans="1:12" ht="14.1" customHeight="1">
      <c r="A31" s="17">
        <v>2600</v>
      </c>
      <c r="B31" s="18" t="s">
        <v>214</v>
      </c>
      <c r="C31" s="19">
        <f>G395</f>
        <v>0</v>
      </c>
      <c r="D31" s="19">
        <f>H395</f>
        <v>0</v>
      </c>
      <c r="E31" s="19">
        <f>I395</f>
        <v>0</v>
      </c>
      <c r="F31" s="147" t="e">
        <f t="shared" si="0"/>
        <v>#DIV/0!</v>
      </c>
      <c r="G31" s="123" t="s">
        <v>266</v>
      </c>
      <c r="H31" s="123"/>
      <c r="I31" s="204"/>
    </row>
    <row r="32" spans="1:12" ht="14.1" customHeight="1">
      <c r="A32" s="17">
        <v>2700</v>
      </c>
      <c r="B32" s="18" t="s">
        <v>215</v>
      </c>
      <c r="C32" s="19">
        <f>G410</f>
        <v>0</v>
      </c>
      <c r="D32" s="19">
        <f>H410</f>
        <v>0</v>
      </c>
      <c r="E32" s="19">
        <f>I410</f>
        <v>0</v>
      </c>
      <c r="F32" s="147" t="e">
        <f t="shared" si="0"/>
        <v>#DIV/0!</v>
      </c>
      <c r="G32" s="123" t="s">
        <v>258</v>
      </c>
      <c r="H32" s="123"/>
      <c r="I32" s="204"/>
    </row>
    <row r="33" spans="1:11" ht="14.1" customHeight="1" thickBot="1">
      <c r="A33" s="91"/>
      <c r="B33" s="22"/>
      <c r="C33" s="9" t="s">
        <v>216</v>
      </c>
      <c r="D33" s="23" t="s">
        <v>184</v>
      </c>
      <c r="E33" s="23" t="s">
        <v>185</v>
      </c>
      <c r="F33" s="147"/>
      <c r="G33" s="123" t="s">
        <v>259</v>
      </c>
      <c r="H33" s="123"/>
      <c r="I33" s="204"/>
      <c r="K33" s="151"/>
    </row>
    <row r="34" spans="1:11" ht="14.1" customHeight="1" thickBot="1">
      <c r="A34" s="91"/>
      <c r="B34" s="24" t="s">
        <v>217</v>
      </c>
      <c r="C34" s="177">
        <f>SUM(C6:C10)</f>
        <v>0</v>
      </c>
      <c r="D34" s="25">
        <f>SUM(D6:D10)</f>
        <v>0</v>
      </c>
      <c r="E34" s="26">
        <f>SUM(E6:E10)</f>
        <v>0</v>
      </c>
      <c r="F34" s="147" t="e">
        <f>E34/$E$38</f>
        <v>#DIV/0!</v>
      </c>
      <c r="G34" s="123" t="s">
        <v>260</v>
      </c>
      <c r="H34" s="123"/>
      <c r="I34" s="204"/>
    </row>
    <row r="35" spans="1:11" ht="14.1" customHeight="1" thickBot="1">
      <c r="A35" s="91"/>
      <c r="B35" s="24" t="s">
        <v>218</v>
      </c>
      <c r="C35" s="176">
        <f>SUM(C11:C32)</f>
        <v>0</v>
      </c>
      <c r="D35" s="140">
        <f>SUM(D11:D32)</f>
        <v>0</v>
      </c>
      <c r="E35" s="27">
        <f>SUM(E11:E32)</f>
        <v>0</v>
      </c>
      <c r="F35" s="147" t="e">
        <f>E35/$E$38</f>
        <v>#DIV/0!</v>
      </c>
      <c r="G35" s="123" t="s">
        <v>260</v>
      </c>
      <c r="H35" s="123"/>
      <c r="I35" s="204"/>
    </row>
    <row r="36" spans="1:11" ht="14.1" customHeight="1" thickBot="1">
      <c r="A36" s="91"/>
      <c r="B36" s="28" t="s">
        <v>219</v>
      </c>
      <c r="C36" s="29">
        <f>((C35+C34)-C7)*0.1</f>
        <v>0</v>
      </c>
      <c r="D36" s="29">
        <f>((D35+D34)-D7)*0.1</f>
        <v>0</v>
      </c>
      <c r="E36" s="29">
        <f>C36+D36</f>
        <v>0</v>
      </c>
      <c r="F36" s="147" t="e">
        <f>E36/$E$38</f>
        <v>#DIV/0!</v>
      </c>
      <c r="G36" s="123" t="s">
        <v>260</v>
      </c>
      <c r="H36" s="123"/>
      <c r="I36" s="204"/>
    </row>
    <row r="37" spans="1:11" ht="14.1" customHeight="1" thickBot="1">
      <c r="A37" s="91"/>
      <c r="B37" s="30" t="s">
        <v>220</v>
      </c>
      <c r="C37" s="142">
        <f>((C34+C35)-C7-C36)*0.075</f>
        <v>0</v>
      </c>
      <c r="D37" s="142">
        <f>((D34+D35)-D7)*0.075</f>
        <v>0</v>
      </c>
      <c r="E37" s="142">
        <f>D37+C37</f>
        <v>0</v>
      </c>
      <c r="F37" s="147" t="e">
        <f>E37/$E$38</f>
        <v>#DIV/0!</v>
      </c>
      <c r="G37" s="123" t="s">
        <v>260</v>
      </c>
      <c r="H37" s="123"/>
      <c r="I37" s="204"/>
    </row>
    <row r="38" spans="1:11" ht="14.1" customHeight="1" thickBot="1">
      <c r="A38" s="91"/>
      <c r="B38" s="24" t="s">
        <v>221</v>
      </c>
      <c r="C38" s="141">
        <f>C37+C36+C35+C34</f>
        <v>0</v>
      </c>
      <c r="D38" s="141">
        <f>SUM(D34:D37)</f>
        <v>0</v>
      </c>
      <c r="E38" s="141">
        <f>E37+E36+E35+E34</f>
        <v>0</v>
      </c>
      <c r="F38" s="152" t="e">
        <f>E38/$E$38</f>
        <v>#DIV/0!</v>
      </c>
      <c r="G38" s="201" t="s">
        <v>261</v>
      </c>
      <c r="H38" s="201"/>
      <c r="I38" s="205">
        <f>SUM(I28:I37)</f>
        <v>0</v>
      </c>
    </row>
    <row r="39" spans="1:11" ht="12.95" customHeight="1">
      <c r="A39" s="91"/>
      <c r="B39" s="97"/>
      <c r="C39" s="98"/>
      <c r="D39" s="98"/>
      <c r="E39" s="164"/>
      <c r="F39" s="98"/>
      <c r="G39"/>
      <c r="H39"/>
      <c r="I39"/>
    </row>
    <row r="40" spans="1:11" ht="12" customHeight="1">
      <c r="A40" s="91"/>
      <c r="B40" s="97"/>
      <c r="C40" s="98"/>
      <c r="D40" s="98"/>
      <c r="E40" s="98"/>
      <c r="F40" s="164"/>
      <c r="G40"/>
      <c r="H40"/>
      <c r="I40"/>
    </row>
    <row r="41" spans="1:11" ht="12.6" customHeight="1">
      <c r="A41" s="91"/>
      <c r="B41" s="97"/>
      <c r="C41" s="98"/>
      <c r="D41" s="98"/>
      <c r="E41" s="98"/>
      <c r="F41" s="98"/>
      <c r="G41" s="122"/>
      <c r="H41" s="122"/>
      <c r="I41" s="122"/>
    </row>
    <row r="42" spans="1:11" ht="12.95" customHeight="1">
      <c r="A42" s="32">
        <v>100</v>
      </c>
      <c r="B42" s="33" t="s">
        <v>194</v>
      </c>
      <c r="C42" s="34" t="s">
        <v>222</v>
      </c>
      <c r="D42" s="34" t="s">
        <v>223</v>
      </c>
      <c r="E42" s="34" t="s">
        <v>224</v>
      </c>
      <c r="F42" s="34" t="s">
        <v>225</v>
      </c>
      <c r="G42" s="34" t="s">
        <v>216</v>
      </c>
      <c r="H42" s="34" t="s">
        <v>226</v>
      </c>
      <c r="I42" s="34" t="s">
        <v>185</v>
      </c>
    </row>
    <row r="43" spans="1:11" ht="12.95" customHeight="1">
      <c r="A43" s="91"/>
      <c r="B43" s="35"/>
      <c r="C43" s="34" t="s">
        <v>227</v>
      </c>
      <c r="D43" s="85" t="s">
        <v>228</v>
      </c>
      <c r="E43" s="34" t="s">
        <v>224</v>
      </c>
      <c r="F43" s="85" t="s">
        <v>229</v>
      </c>
      <c r="G43" s="34" t="s">
        <v>190</v>
      </c>
      <c r="H43" s="34" t="s">
        <v>191</v>
      </c>
      <c r="I43" s="34" t="s">
        <v>192</v>
      </c>
    </row>
    <row r="44" spans="1:11" ht="12.95" customHeight="1">
      <c r="A44" s="17">
        <v>101</v>
      </c>
      <c r="B44" s="38" t="s">
        <v>230</v>
      </c>
      <c r="C44" s="37"/>
      <c r="D44" s="136"/>
      <c r="E44" s="37">
        <v>1</v>
      </c>
      <c r="F44" s="37"/>
      <c r="G44" s="37">
        <f t="shared" ref="G44:G52" si="1">(C44*E44*F44)-H44</f>
        <v>0</v>
      </c>
      <c r="H44" s="70"/>
      <c r="I44" s="37">
        <f t="shared" ref="I44:I52" si="2">SUM(E44*F44)*C44</f>
        <v>0</v>
      </c>
    </row>
    <row r="45" spans="1:11" ht="12.95" customHeight="1">
      <c r="A45" s="17">
        <v>102</v>
      </c>
      <c r="B45" s="216" t="s">
        <v>298</v>
      </c>
      <c r="C45" s="217"/>
      <c r="D45" s="218"/>
      <c r="E45" s="217"/>
      <c r="F45" s="217"/>
      <c r="G45" s="37">
        <f t="shared" si="1"/>
        <v>0</v>
      </c>
      <c r="H45" s="219"/>
      <c r="I45" s="37">
        <f t="shared" si="2"/>
        <v>0</v>
      </c>
      <c r="J45" s="196"/>
      <c r="K45" s="202"/>
    </row>
    <row r="46" spans="1:11" ht="12.95" customHeight="1">
      <c r="A46" s="17">
        <v>103</v>
      </c>
      <c r="B46" s="38" t="s">
        <v>231</v>
      </c>
      <c r="C46" s="37"/>
      <c r="D46" s="136"/>
      <c r="E46" s="37">
        <v>1</v>
      </c>
      <c r="F46" s="37"/>
      <c r="G46" s="37">
        <f t="shared" si="1"/>
        <v>0</v>
      </c>
      <c r="H46" s="70"/>
      <c r="I46" s="37">
        <f t="shared" si="2"/>
        <v>0</v>
      </c>
      <c r="J46" s="215"/>
    </row>
    <row r="47" spans="1:11" ht="12.95" customHeight="1">
      <c r="A47" s="17">
        <v>104</v>
      </c>
      <c r="B47" s="38" t="s">
        <v>232</v>
      </c>
      <c r="C47" s="37"/>
      <c r="D47" s="136"/>
      <c r="E47" s="37"/>
      <c r="F47" s="37"/>
      <c r="G47" s="37">
        <f t="shared" si="1"/>
        <v>0</v>
      </c>
      <c r="H47" s="70"/>
      <c r="I47" s="37">
        <f t="shared" si="2"/>
        <v>0</v>
      </c>
    </row>
    <row r="48" spans="1:11" ht="12.95" customHeight="1">
      <c r="A48" s="17">
        <v>105</v>
      </c>
      <c r="B48" s="38" t="s">
        <v>233</v>
      </c>
      <c r="C48" s="37"/>
      <c r="D48" s="136"/>
      <c r="E48" s="37">
        <v>1</v>
      </c>
      <c r="F48" s="37"/>
      <c r="G48" s="37">
        <f t="shared" si="1"/>
        <v>0</v>
      </c>
      <c r="H48" s="70"/>
      <c r="I48" s="37">
        <f t="shared" si="2"/>
        <v>0</v>
      </c>
    </row>
    <row r="49" spans="1:9" ht="12.95" customHeight="1">
      <c r="A49" s="17">
        <v>106</v>
      </c>
      <c r="B49" s="38" t="s">
        <v>234</v>
      </c>
      <c r="C49" s="37"/>
      <c r="D49" s="136"/>
      <c r="E49" s="37"/>
      <c r="F49" s="37"/>
      <c r="G49" s="37">
        <f t="shared" si="1"/>
        <v>0</v>
      </c>
      <c r="H49" s="70"/>
      <c r="I49" s="37">
        <f t="shared" si="2"/>
        <v>0</v>
      </c>
    </row>
    <row r="50" spans="1:9" ht="12.95" customHeight="1">
      <c r="A50" s="17">
        <v>107</v>
      </c>
      <c r="B50" s="38" t="s">
        <v>235</v>
      </c>
      <c r="C50" s="37"/>
      <c r="D50" s="136"/>
      <c r="E50" s="37"/>
      <c r="F50" s="37"/>
      <c r="G50" s="37">
        <f t="shared" si="1"/>
        <v>0</v>
      </c>
      <c r="H50" s="70"/>
      <c r="I50" s="37">
        <f t="shared" si="2"/>
        <v>0</v>
      </c>
    </row>
    <row r="51" spans="1:9" ht="12.95" customHeight="1">
      <c r="A51" s="17">
        <v>108</v>
      </c>
      <c r="B51" s="38" t="s">
        <v>236</v>
      </c>
      <c r="C51" s="37"/>
      <c r="D51" s="136"/>
      <c r="E51" s="37"/>
      <c r="F51" s="37"/>
      <c r="G51" s="37">
        <f t="shared" si="1"/>
        <v>0</v>
      </c>
      <c r="H51" s="70"/>
      <c r="I51" s="37">
        <f t="shared" si="2"/>
        <v>0</v>
      </c>
    </row>
    <row r="52" spans="1:9" ht="12.95" customHeight="1" thickBot="1">
      <c r="A52" s="17">
        <v>109</v>
      </c>
      <c r="B52" s="38" t="s">
        <v>284</v>
      </c>
      <c r="C52" s="37"/>
      <c r="D52" s="136"/>
      <c r="E52" s="37"/>
      <c r="F52" s="37"/>
      <c r="G52" s="37">
        <f t="shared" si="1"/>
        <v>0</v>
      </c>
      <c r="H52" s="70"/>
      <c r="I52" s="37">
        <f t="shared" si="2"/>
        <v>0</v>
      </c>
    </row>
    <row r="53" spans="1:9" ht="14.1" customHeight="1" thickBot="1">
      <c r="A53" s="91"/>
      <c r="B53" s="97"/>
      <c r="C53" s="98"/>
      <c r="D53" s="39"/>
      <c r="E53" s="40">
        <v>100</v>
      </c>
      <c r="F53" s="41" t="s">
        <v>237</v>
      </c>
      <c r="G53" s="42">
        <f>SUM(G44:G52)</f>
        <v>0</v>
      </c>
      <c r="H53" s="42">
        <f>SUM(H44:H52)</f>
        <v>0</v>
      </c>
      <c r="I53" s="42">
        <f>SUM(I44:I52)</f>
        <v>0</v>
      </c>
    </row>
    <row r="54" spans="1:9" ht="13.5" customHeight="1">
      <c r="A54" s="91"/>
      <c r="B54" s="97"/>
      <c r="C54" s="98"/>
      <c r="D54" s="43"/>
      <c r="E54" s="98"/>
      <c r="F54" s="44"/>
      <c r="G54" s="45"/>
      <c r="H54" s="46"/>
      <c r="I54" s="47"/>
    </row>
    <row r="55" spans="1:9" ht="12.95" customHeight="1">
      <c r="A55" s="32">
        <v>200</v>
      </c>
      <c r="B55" s="33" t="s">
        <v>15</v>
      </c>
      <c r="C55" s="34" t="s">
        <v>222</v>
      </c>
      <c r="D55" s="34" t="s">
        <v>223</v>
      </c>
      <c r="E55" s="34" t="s">
        <v>224</v>
      </c>
      <c r="F55" s="34" t="s">
        <v>225</v>
      </c>
      <c r="G55" s="34" t="s">
        <v>216</v>
      </c>
      <c r="H55" s="34" t="s">
        <v>226</v>
      </c>
      <c r="I55" s="34" t="s">
        <v>185</v>
      </c>
    </row>
    <row r="56" spans="1:9" ht="12.95" customHeight="1">
      <c r="A56" s="91"/>
      <c r="B56" s="35"/>
      <c r="C56" s="34" t="s">
        <v>227</v>
      </c>
      <c r="D56" s="34" t="s">
        <v>228</v>
      </c>
      <c r="E56" s="34" t="s">
        <v>224</v>
      </c>
      <c r="F56" s="34" t="s">
        <v>229</v>
      </c>
      <c r="G56" s="48" t="s">
        <v>190</v>
      </c>
      <c r="H56" s="34" t="s">
        <v>191</v>
      </c>
      <c r="I56" s="34" t="s">
        <v>192</v>
      </c>
    </row>
    <row r="57" spans="1:9" ht="12.95" customHeight="1">
      <c r="A57" s="17">
        <v>201</v>
      </c>
      <c r="B57" s="38" t="s">
        <v>248</v>
      </c>
      <c r="C57" s="37"/>
      <c r="D57" s="136"/>
      <c r="E57" s="37">
        <v>1</v>
      </c>
      <c r="F57" s="37"/>
      <c r="G57" s="37">
        <f>(C57*E57*F57)-H57</f>
        <v>0</v>
      </c>
      <c r="H57" s="70"/>
      <c r="I57" s="37">
        <f>SUM(E57*F57)*C57</f>
        <v>0</v>
      </c>
    </row>
    <row r="58" spans="1:9" ht="12.95" customHeight="1">
      <c r="A58" s="17">
        <v>202</v>
      </c>
      <c r="B58" s="38" t="s">
        <v>249</v>
      </c>
      <c r="C58" s="37"/>
      <c r="D58" s="136"/>
      <c r="E58" s="37"/>
      <c r="F58" s="37"/>
      <c r="G58" s="37">
        <f t="shared" ref="G58:G60" si="3">(C58*E58*F58)-H58</f>
        <v>0</v>
      </c>
      <c r="H58" s="70"/>
      <c r="I58" s="37">
        <f>SUM(E58*F58)*C58</f>
        <v>0</v>
      </c>
    </row>
    <row r="59" spans="1:9" ht="12.95" customHeight="1">
      <c r="A59" s="17">
        <v>203</v>
      </c>
      <c r="B59" s="38" t="s">
        <v>250</v>
      </c>
      <c r="C59" s="37"/>
      <c r="D59" s="136"/>
      <c r="E59" s="37"/>
      <c r="F59" s="37"/>
      <c r="G59" s="37">
        <f t="shared" si="3"/>
        <v>0</v>
      </c>
      <c r="H59" s="70"/>
      <c r="I59" s="37">
        <f>SUM(E59*F59)*C59</f>
        <v>0</v>
      </c>
    </row>
    <row r="60" spans="1:9" ht="12.95" customHeight="1" thickBot="1">
      <c r="A60" s="17">
        <v>203</v>
      </c>
      <c r="B60" s="38" t="s">
        <v>251</v>
      </c>
      <c r="C60" s="37"/>
      <c r="D60" s="136"/>
      <c r="E60" s="37"/>
      <c r="F60" s="37"/>
      <c r="G60" s="37">
        <f t="shared" si="3"/>
        <v>0</v>
      </c>
      <c r="H60" s="70"/>
      <c r="I60" s="37">
        <f>SUM(E60*F60)*C60</f>
        <v>0</v>
      </c>
    </row>
    <row r="61" spans="1:9" ht="14.1" customHeight="1" thickBot="1">
      <c r="A61" s="91"/>
      <c r="B61" s="97"/>
      <c r="C61" s="98"/>
      <c r="D61" s="39"/>
      <c r="E61" s="40">
        <v>200</v>
      </c>
      <c r="F61" s="41" t="s">
        <v>237</v>
      </c>
      <c r="G61" s="42">
        <f>SUM(G57:G60)</f>
        <v>0</v>
      </c>
      <c r="H61" s="42">
        <f>SUM(H57:H60)</f>
        <v>0</v>
      </c>
      <c r="I61" s="42">
        <f>SUM(I57:I60)</f>
        <v>0</v>
      </c>
    </row>
    <row r="62" spans="1:9" ht="14.1" customHeight="1">
      <c r="A62" s="91"/>
      <c r="B62" s="97"/>
      <c r="C62" s="98"/>
      <c r="D62" s="10"/>
      <c r="E62" s="97"/>
      <c r="F62" s="97"/>
      <c r="G62" s="97"/>
      <c r="H62" s="97"/>
      <c r="I62" s="97"/>
    </row>
    <row r="63" spans="1:9" ht="14.1" customHeight="1">
      <c r="A63" s="32">
        <v>300</v>
      </c>
      <c r="B63" s="153" t="s">
        <v>14</v>
      </c>
      <c r="C63" s="154" t="s">
        <v>222</v>
      </c>
      <c r="D63" s="154" t="s">
        <v>223</v>
      </c>
      <c r="E63" s="154" t="s">
        <v>224</v>
      </c>
      <c r="F63" s="154" t="s">
        <v>225</v>
      </c>
      <c r="G63" s="154" t="s">
        <v>216</v>
      </c>
      <c r="H63" s="154" t="s">
        <v>226</v>
      </c>
      <c r="I63" s="154" t="s">
        <v>185</v>
      </c>
    </row>
    <row r="64" spans="1:9" ht="14.1" customHeight="1">
      <c r="A64" s="155"/>
      <c r="B64" s="156"/>
      <c r="C64" s="157" t="s">
        <v>227</v>
      </c>
      <c r="D64" s="157" t="s">
        <v>228</v>
      </c>
      <c r="E64" s="157" t="s">
        <v>224</v>
      </c>
      <c r="F64" s="157" t="s">
        <v>229</v>
      </c>
      <c r="G64" s="158" t="s">
        <v>190</v>
      </c>
      <c r="H64" s="157" t="s">
        <v>191</v>
      </c>
      <c r="I64" s="157" t="s">
        <v>192</v>
      </c>
    </row>
    <row r="65" spans="1:9" ht="12.95" customHeight="1">
      <c r="A65" s="17">
        <v>301</v>
      </c>
      <c r="B65" s="38" t="s">
        <v>267</v>
      </c>
      <c r="C65" s="37"/>
      <c r="D65" s="136"/>
      <c r="E65" s="37"/>
      <c r="F65" s="37"/>
      <c r="G65" s="37">
        <f>(C65*E65*F65)-H65</f>
        <v>0</v>
      </c>
      <c r="H65" s="70"/>
      <c r="I65" s="37">
        <f>SUM(E65*F65)*C65</f>
        <v>0</v>
      </c>
    </row>
    <row r="66" spans="1:9" ht="12.95" customHeight="1">
      <c r="A66" s="17">
        <v>302</v>
      </c>
      <c r="B66" s="38" t="s">
        <v>289</v>
      </c>
      <c r="C66" s="37"/>
      <c r="D66" s="136"/>
      <c r="E66" s="37"/>
      <c r="F66" s="37"/>
      <c r="G66" s="37">
        <f>(C66*E66*F66)-H66</f>
        <v>0</v>
      </c>
      <c r="H66" s="70"/>
      <c r="I66" s="37">
        <f>SUM(E66*F66)*C66</f>
        <v>0</v>
      </c>
    </row>
    <row r="67" spans="1:9" ht="12.95" customHeight="1">
      <c r="A67" s="17">
        <v>303</v>
      </c>
      <c r="B67" s="38" t="s">
        <v>238</v>
      </c>
      <c r="C67" s="37"/>
      <c r="D67" s="136"/>
      <c r="E67" s="37"/>
      <c r="F67" s="37"/>
      <c r="G67" s="37">
        <f>(C67*E67*F67)-H67</f>
        <v>0</v>
      </c>
      <c r="H67" s="70"/>
      <c r="I67" s="37">
        <f>SUM(E67*F67)*C67</f>
        <v>0</v>
      </c>
    </row>
    <row r="68" spans="1:9" ht="12.95" customHeight="1" thickBot="1">
      <c r="A68" s="17">
        <v>304</v>
      </c>
      <c r="B68" s="38" t="s">
        <v>239</v>
      </c>
      <c r="C68" s="37"/>
      <c r="D68" s="136"/>
      <c r="E68" s="37"/>
      <c r="F68" s="37"/>
      <c r="G68" s="37">
        <f>(C68*E68*F68)-H68</f>
        <v>0</v>
      </c>
      <c r="H68" s="70"/>
      <c r="I68" s="37">
        <f>SUM(E68*F68)*C68</f>
        <v>0</v>
      </c>
    </row>
    <row r="69" spans="1:9" ht="14.1" customHeight="1" thickBot="1">
      <c r="A69" s="91"/>
      <c r="B69" s="97"/>
      <c r="C69" s="98"/>
      <c r="D69" s="39"/>
      <c r="E69" s="40">
        <v>300</v>
      </c>
      <c r="F69" s="41" t="s">
        <v>237</v>
      </c>
      <c r="G69" s="42">
        <f>SUM(G65:G68)</f>
        <v>0</v>
      </c>
      <c r="H69" s="42">
        <f>SUM(H65:H68)</f>
        <v>0</v>
      </c>
      <c r="I69" s="42">
        <f>SUM(I65:I68)</f>
        <v>0</v>
      </c>
    </row>
    <row r="70" spans="1:9" ht="13.5" customHeight="1">
      <c r="A70" s="91"/>
      <c r="B70" s="97"/>
      <c r="C70" s="98"/>
      <c r="D70" s="98"/>
      <c r="E70" s="98"/>
      <c r="F70" s="98"/>
      <c r="G70" s="52"/>
      <c r="H70" s="46"/>
      <c r="I70" s="98"/>
    </row>
    <row r="71" spans="1:9" ht="12.95" customHeight="1">
      <c r="A71" s="57">
        <v>400</v>
      </c>
      <c r="B71" s="33" t="s">
        <v>195</v>
      </c>
      <c r="C71" s="34" t="s">
        <v>222</v>
      </c>
      <c r="D71" s="34" t="s">
        <v>223</v>
      </c>
      <c r="E71" s="34" t="s">
        <v>224</v>
      </c>
      <c r="F71" s="34" t="s">
        <v>225</v>
      </c>
      <c r="G71" s="34" t="s">
        <v>216</v>
      </c>
      <c r="H71" s="34" t="s">
        <v>226</v>
      </c>
      <c r="I71" s="34" t="s">
        <v>185</v>
      </c>
    </row>
    <row r="72" spans="1:9" ht="12.95" customHeight="1">
      <c r="A72" s="91"/>
      <c r="B72" s="35"/>
      <c r="C72" s="85" t="s">
        <v>227</v>
      </c>
      <c r="D72" s="34" t="s">
        <v>228</v>
      </c>
      <c r="E72" s="34" t="s">
        <v>224</v>
      </c>
      <c r="F72" s="34" t="s">
        <v>229</v>
      </c>
      <c r="G72" s="34" t="s">
        <v>190</v>
      </c>
      <c r="H72" s="34" t="s">
        <v>191</v>
      </c>
      <c r="I72" s="34" t="s">
        <v>192</v>
      </c>
    </row>
    <row r="73" spans="1:9" ht="12.95" customHeight="1">
      <c r="A73" s="17">
        <v>401</v>
      </c>
      <c r="B73" s="38" t="s">
        <v>240</v>
      </c>
      <c r="C73" s="37"/>
      <c r="D73" s="136"/>
      <c r="E73" s="37"/>
      <c r="F73" s="37"/>
      <c r="G73" s="37">
        <f>(C73*E73*F73)-H73</f>
        <v>0</v>
      </c>
      <c r="H73" s="70"/>
      <c r="I73" s="37">
        <f>SUM(E73*F73)*C73</f>
        <v>0</v>
      </c>
    </row>
    <row r="74" spans="1:9" ht="12.95" customHeight="1">
      <c r="A74" s="17">
        <v>402</v>
      </c>
      <c r="B74" s="38" t="s">
        <v>290</v>
      </c>
      <c r="C74" s="37"/>
      <c r="D74" s="136"/>
      <c r="E74" s="37"/>
      <c r="F74" s="37"/>
      <c r="G74" s="37">
        <f>(C74*E74*F74)-H74</f>
        <v>0</v>
      </c>
      <c r="H74" s="70"/>
      <c r="I74" s="37">
        <f>SUM(E74*F74)*C74</f>
        <v>0</v>
      </c>
    </row>
    <row r="75" spans="1:9" ht="12.95" customHeight="1">
      <c r="A75" s="17">
        <v>403</v>
      </c>
      <c r="B75" s="38" t="s">
        <v>241</v>
      </c>
      <c r="C75" s="37"/>
      <c r="D75" s="136"/>
      <c r="E75" s="37"/>
      <c r="F75" s="37"/>
      <c r="G75" s="37">
        <f>(C75*E75*F75)-H75</f>
        <v>0</v>
      </c>
      <c r="H75" s="70"/>
      <c r="I75" s="37">
        <f>SUM(E75*F75)*C75</f>
        <v>0</v>
      </c>
    </row>
    <row r="76" spans="1:9" ht="12.95" customHeight="1">
      <c r="A76" s="17">
        <v>404</v>
      </c>
      <c r="B76" s="38" t="s">
        <v>242</v>
      </c>
      <c r="C76" s="37"/>
      <c r="D76" s="136"/>
      <c r="E76" s="37"/>
      <c r="F76" s="37"/>
      <c r="G76" s="37">
        <f>(C76*E76*F76)-H76</f>
        <v>0</v>
      </c>
      <c r="H76" s="70"/>
      <c r="I76" s="37">
        <f>SUM(E76*F76)*C76</f>
        <v>0</v>
      </c>
    </row>
    <row r="77" spans="1:9" ht="12.95" customHeight="1" thickBot="1">
      <c r="A77" s="17">
        <v>405</v>
      </c>
      <c r="B77" s="38" t="s">
        <v>243</v>
      </c>
      <c r="C77" s="37"/>
      <c r="D77" s="136"/>
      <c r="E77" s="37"/>
      <c r="F77" s="37"/>
      <c r="G77" s="37">
        <f>(C77*E77*F77)-H77</f>
        <v>0</v>
      </c>
      <c r="H77" s="70"/>
      <c r="I77" s="37">
        <f>SUM(E77*F77)*C77</f>
        <v>0</v>
      </c>
    </row>
    <row r="78" spans="1:9" ht="14.1" customHeight="1" thickBot="1">
      <c r="A78" s="91"/>
      <c r="B78" s="53"/>
      <c r="C78" s="54"/>
      <c r="D78" s="55"/>
      <c r="E78" s="132">
        <v>400</v>
      </c>
      <c r="F78" s="56" t="s">
        <v>237</v>
      </c>
      <c r="G78" s="42">
        <f>SUM(G73:G77)</f>
        <v>0</v>
      </c>
      <c r="H78" s="42">
        <f>SUM(H73:H77)</f>
        <v>0</v>
      </c>
      <c r="I78" s="42">
        <f>SUM(I73:I77)</f>
        <v>0</v>
      </c>
    </row>
    <row r="79" spans="1:9" ht="13.5" customHeight="1">
      <c r="A79" s="91"/>
      <c r="B79" s="97"/>
      <c r="C79" s="98"/>
      <c r="D79" s="98"/>
      <c r="E79" s="98"/>
      <c r="F79" s="98"/>
      <c r="G79" s="52"/>
      <c r="H79" s="46"/>
      <c r="I79" s="98"/>
    </row>
    <row r="80" spans="1:9" ht="12.95" customHeight="1">
      <c r="A80" s="32">
        <v>500</v>
      </c>
      <c r="B80" s="134" t="s">
        <v>196</v>
      </c>
      <c r="C80" s="34" t="s">
        <v>222</v>
      </c>
      <c r="D80" s="34" t="s">
        <v>223</v>
      </c>
      <c r="E80" s="34" t="s">
        <v>224</v>
      </c>
      <c r="F80" s="34" t="s">
        <v>225</v>
      </c>
      <c r="G80" s="34" t="s">
        <v>216</v>
      </c>
      <c r="H80" s="34" t="s">
        <v>226</v>
      </c>
      <c r="I80" s="34" t="s">
        <v>185</v>
      </c>
    </row>
    <row r="81" spans="1:9" ht="12.95" customHeight="1">
      <c r="A81" s="91"/>
      <c r="B81" s="135"/>
      <c r="C81" s="133" t="s">
        <v>227</v>
      </c>
      <c r="D81" s="85" t="s">
        <v>228</v>
      </c>
      <c r="E81" s="85" t="s">
        <v>224</v>
      </c>
      <c r="F81" s="85" t="s">
        <v>229</v>
      </c>
      <c r="G81" s="85" t="s">
        <v>190</v>
      </c>
      <c r="H81" s="85" t="s">
        <v>191</v>
      </c>
      <c r="I81" s="85" t="s">
        <v>192</v>
      </c>
    </row>
    <row r="82" spans="1:9" ht="12.95" customHeight="1">
      <c r="A82" s="17">
        <v>501</v>
      </c>
      <c r="B82" s="38"/>
      <c r="C82" s="37"/>
      <c r="D82" s="136"/>
      <c r="E82" s="37"/>
      <c r="F82" s="37"/>
      <c r="G82" s="37">
        <f t="shared" ref="G82:G120" si="4">(C82*E82*F82)-H82</f>
        <v>0</v>
      </c>
      <c r="H82" s="70"/>
      <c r="I82" s="37">
        <f t="shared" ref="I82:I120" si="5">SUM(E82*F82)*C82</f>
        <v>0</v>
      </c>
    </row>
    <row r="83" spans="1:9" ht="12.95" customHeight="1">
      <c r="A83" s="17">
        <v>502</v>
      </c>
      <c r="B83" s="38"/>
      <c r="C83" s="37"/>
      <c r="D83" s="136"/>
      <c r="E83" s="37"/>
      <c r="F83" s="37"/>
      <c r="G83" s="37">
        <f t="shared" si="4"/>
        <v>0</v>
      </c>
      <c r="H83" s="70"/>
      <c r="I83" s="37">
        <f t="shared" si="5"/>
        <v>0</v>
      </c>
    </row>
    <row r="84" spans="1:9" ht="12.95" customHeight="1">
      <c r="A84" s="17">
        <v>503</v>
      </c>
      <c r="B84" s="38"/>
      <c r="C84" s="37"/>
      <c r="D84" s="136"/>
      <c r="E84" s="37"/>
      <c r="F84" s="37"/>
      <c r="G84" s="37">
        <f t="shared" si="4"/>
        <v>0</v>
      </c>
      <c r="H84" s="70"/>
      <c r="I84" s="37">
        <f t="shared" si="5"/>
        <v>0</v>
      </c>
    </row>
    <row r="85" spans="1:9" ht="12.95" customHeight="1">
      <c r="A85" s="17">
        <v>504</v>
      </c>
      <c r="B85" s="38"/>
      <c r="C85" s="37"/>
      <c r="D85" s="136"/>
      <c r="E85" s="37"/>
      <c r="F85" s="37"/>
      <c r="G85" s="37">
        <f t="shared" si="4"/>
        <v>0</v>
      </c>
      <c r="H85" s="70"/>
      <c r="I85" s="37">
        <f t="shared" si="5"/>
        <v>0</v>
      </c>
    </row>
    <row r="86" spans="1:9" ht="12.95" customHeight="1">
      <c r="A86" s="17">
        <v>505</v>
      </c>
      <c r="B86" s="38"/>
      <c r="C86" s="37"/>
      <c r="D86" s="136"/>
      <c r="E86" s="37"/>
      <c r="F86" s="37"/>
      <c r="G86" s="37">
        <f t="shared" si="4"/>
        <v>0</v>
      </c>
      <c r="H86" s="70"/>
      <c r="I86" s="37">
        <f t="shared" si="5"/>
        <v>0</v>
      </c>
    </row>
    <row r="87" spans="1:9" ht="12.95" customHeight="1">
      <c r="A87" s="17">
        <v>506</v>
      </c>
      <c r="B87" s="38"/>
      <c r="C87" s="37"/>
      <c r="D87" s="136"/>
      <c r="E87" s="37"/>
      <c r="F87" s="37"/>
      <c r="G87" s="37">
        <f t="shared" si="4"/>
        <v>0</v>
      </c>
      <c r="H87" s="70"/>
      <c r="I87" s="37">
        <f t="shared" si="5"/>
        <v>0</v>
      </c>
    </row>
    <row r="88" spans="1:9" ht="12.95" customHeight="1">
      <c r="A88" s="17">
        <v>507</v>
      </c>
      <c r="B88" s="38"/>
      <c r="C88" s="37"/>
      <c r="D88" s="136"/>
      <c r="E88" s="37"/>
      <c r="F88" s="37"/>
      <c r="G88" s="37">
        <f t="shared" si="4"/>
        <v>0</v>
      </c>
      <c r="H88" s="70"/>
      <c r="I88" s="37">
        <f t="shared" si="5"/>
        <v>0</v>
      </c>
    </row>
    <row r="89" spans="1:9" ht="12.95" customHeight="1">
      <c r="A89" s="17">
        <v>508</v>
      </c>
      <c r="B89" s="38"/>
      <c r="C89" s="37"/>
      <c r="D89" s="136"/>
      <c r="E89" s="37"/>
      <c r="F89" s="37"/>
      <c r="G89" s="37">
        <f t="shared" si="4"/>
        <v>0</v>
      </c>
      <c r="H89" s="70"/>
      <c r="I89" s="37">
        <f t="shared" si="5"/>
        <v>0</v>
      </c>
    </row>
    <row r="90" spans="1:9" ht="12.95" customHeight="1">
      <c r="A90" s="17">
        <v>509</v>
      </c>
      <c r="B90" s="38"/>
      <c r="C90" s="37"/>
      <c r="D90" s="136"/>
      <c r="E90" s="37"/>
      <c r="F90" s="37"/>
      <c r="G90" s="37">
        <f t="shared" si="4"/>
        <v>0</v>
      </c>
      <c r="H90" s="70"/>
      <c r="I90" s="37">
        <f t="shared" si="5"/>
        <v>0</v>
      </c>
    </row>
    <row r="91" spans="1:9" ht="12.95" customHeight="1">
      <c r="A91" s="17">
        <v>510</v>
      </c>
      <c r="B91" s="38"/>
      <c r="C91" s="37"/>
      <c r="D91" s="136"/>
      <c r="E91" s="37"/>
      <c r="F91" s="37"/>
      <c r="G91" s="37">
        <f t="shared" si="4"/>
        <v>0</v>
      </c>
      <c r="H91" s="70"/>
      <c r="I91" s="37">
        <f t="shared" si="5"/>
        <v>0</v>
      </c>
    </row>
    <row r="92" spans="1:9" ht="12.95" customHeight="1">
      <c r="A92" s="17">
        <v>511</v>
      </c>
      <c r="B92" s="38"/>
      <c r="C92" s="37"/>
      <c r="D92" s="136"/>
      <c r="E92" s="37"/>
      <c r="F92" s="37"/>
      <c r="G92" s="37">
        <f t="shared" si="4"/>
        <v>0</v>
      </c>
      <c r="H92" s="70"/>
      <c r="I92" s="37">
        <f t="shared" si="5"/>
        <v>0</v>
      </c>
    </row>
    <row r="93" spans="1:9" ht="12.95" customHeight="1">
      <c r="A93" s="17">
        <v>512</v>
      </c>
      <c r="B93" s="38"/>
      <c r="C93" s="37"/>
      <c r="D93" s="136"/>
      <c r="E93" s="37"/>
      <c r="F93" s="37"/>
      <c r="G93" s="37">
        <f t="shared" si="4"/>
        <v>0</v>
      </c>
      <c r="H93" s="70"/>
      <c r="I93" s="37">
        <f t="shared" si="5"/>
        <v>0</v>
      </c>
    </row>
    <row r="94" spans="1:9" ht="12.95" customHeight="1">
      <c r="A94" s="17">
        <v>513</v>
      </c>
      <c r="B94" s="38"/>
      <c r="C94" s="37"/>
      <c r="D94" s="136"/>
      <c r="E94" s="37"/>
      <c r="F94" s="37"/>
      <c r="G94" s="37">
        <f t="shared" si="4"/>
        <v>0</v>
      </c>
      <c r="H94" s="70"/>
      <c r="I94" s="37">
        <f t="shared" si="5"/>
        <v>0</v>
      </c>
    </row>
    <row r="95" spans="1:9" ht="12.95" customHeight="1">
      <c r="A95" s="17">
        <v>514</v>
      </c>
      <c r="B95" s="38"/>
      <c r="C95" s="37"/>
      <c r="D95" s="136"/>
      <c r="E95" s="37"/>
      <c r="F95" s="37"/>
      <c r="G95" s="37">
        <f t="shared" si="4"/>
        <v>0</v>
      </c>
      <c r="H95" s="70"/>
      <c r="I95" s="37">
        <f t="shared" si="5"/>
        <v>0</v>
      </c>
    </row>
    <row r="96" spans="1:9" ht="12.95" customHeight="1">
      <c r="A96" s="17">
        <v>515</v>
      </c>
      <c r="B96" s="38"/>
      <c r="C96" s="37"/>
      <c r="D96" s="136"/>
      <c r="E96" s="37"/>
      <c r="F96" s="37"/>
      <c r="G96" s="37">
        <f t="shared" si="4"/>
        <v>0</v>
      </c>
      <c r="H96" s="70"/>
      <c r="I96" s="37">
        <f t="shared" si="5"/>
        <v>0</v>
      </c>
    </row>
    <row r="97" spans="1:9" ht="12.95" customHeight="1">
      <c r="A97" s="17">
        <v>516</v>
      </c>
      <c r="B97" s="38"/>
      <c r="C97" s="37"/>
      <c r="D97" s="136"/>
      <c r="E97" s="37"/>
      <c r="F97" s="37"/>
      <c r="G97" s="37">
        <f t="shared" si="4"/>
        <v>0</v>
      </c>
      <c r="H97" s="70"/>
      <c r="I97" s="37">
        <f t="shared" si="5"/>
        <v>0</v>
      </c>
    </row>
    <row r="98" spans="1:9" ht="12.95" customHeight="1">
      <c r="A98" s="17">
        <v>517</v>
      </c>
      <c r="B98" s="38"/>
      <c r="C98" s="37"/>
      <c r="D98" s="136"/>
      <c r="E98" s="37"/>
      <c r="F98" s="37"/>
      <c r="G98" s="37">
        <f t="shared" si="4"/>
        <v>0</v>
      </c>
      <c r="H98" s="70"/>
      <c r="I98" s="37">
        <f t="shared" si="5"/>
        <v>0</v>
      </c>
    </row>
    <row r="99" spans="1:9" ht="12.95" customHeight="1">
      <c r="A99" s="17">
        <v>518</v>
      </c>
      <c r="B99" s="38"/>
      <c r="C99" s="37"/>
      <c r="D99" s="136"/>
      <c r="E99" s="37"/>
      <c r="F99" s="37"/>
      <c r="G99" s="37">
        <f t="shared" si="4"/>
        <v>0</v>
      </c>
      <c r="H99" s="70"/>
      <c r="I99" s="37">
        <f t="shared" si="5"/>
        <v>0</v>
      </c>
    </row>
    <row r="100" spans="1:9" ht="12.95" customHeight="1">
      <c r="A100" s="17">
        <v>519</v>
      </c>
      <c r="B100" s="38"/>
      <c r="C100" s="37"/>
      <c r="D100" s="136"/>
      <c r="E100" s="37"/>
      <c r="F100" s="37"/>
      <c r="G100" s="37">
        <f t="shared" si="4"/>
        <v>0</v>
      </c>
      <c r="H100" s="70"/>
      <c r="I100" s="37">
        <f t="shared" si="5"/>
        <v>0</v>
      </c>
    </row>
    <row r="101" spans="1:9" ht="12.95" customHeight="1">
      <c r="A101" s="17">
        <v>522</v>
      </c>
      <c r="B101" s="38"/>
      <c r="C101" s="37"/>
      <c r="D101" s="136"/>
      <c r="E101" s="37"/>
      <c r="F101" s="37"/>
      <c r="G101" s="37">
        <f t="shared" si="4"/>
        <v>0</v>
      </c>
      <c r="H101" s="70"/>
      <c r="I101" s="37">
        <f t="shared" si="5"/>
        <v>0</v>
      </c>
    </row>
    <row r="102" spans="1:9" ht="14.1" customHeight="1">
      <c r="A102" s="17">
        <v>523</v>
      </c>
      <c r="B102" s="38"/>
      <c r="C102" s="37"/>
      <c r="D102" s="136"/>
      <c r="E102" s="37"/>
      <c r="F102" s="37"/>
      <c r="G102" s="37">
        <f t="shared" si="4"/>
        <v>0</v>
      </c>
      <c r="H102" s="70"/>
      <c r="I102" s="37">
        <f t="shared" si="5"/>
        <v>0</v>
      </c>
    </row>
    <row r="103" spans="1:9" ht="12.95" customHeight="1">
      <c r="A103" s="17">
        <v>524</v>
      </c>
      <c r="B103" s="38"/>
      <c r="C103" s="37"/>
      <c r="D103" s="136"/>
      <c r="E103" s="37"/>
      <c r="F103" s="37"/>
      <c r="G103" s="37">
        <f t="shared" si="4"/>
        <v>0</v>
      </c>
      <c r="H103" s="70"/>
      <c r="I103" s="37">
        <f t="shared" si="5"/>
        <v>0</v>
      </c>
    </row>
    <row r="104" spans="1:9" ht="12.95" customHeight="1">
      <c r="A104" s="17">
        <v>525</v>
      </c>
      <c r="B104" s="38"/>
      <c r="C104" s="37"/>
      <c r="D104" s="136"/>
      <c r="E104" s="37"/>
      <c r="F104" s="37"/>
      <c r="G104" s="37">
        <f t="shared" si="4"/>
        <v>0</v>
      </c>
      <c r="H104" s="70"/>
      <c r="I104" s="37">
        <f t="shared" si="5"/>
        <v>0</v>
      </c>
    </row>
    <row r="105" spans="1:9" ht="12.95" customHeight="1">
      <c r="A105" s="17">
        <v>526</v>
      </c>
      <c r="B105" s="38"/>
      <c r="C105" s="37"/>
      <c r="D105" s="136"/>
      <c r="E105" s="37"/>
      <c r="F105" s="37"/>
      <c r="G105" s="37">
        <f t="shared" si="4"/>
        <v>0</v>
      </c>
      <c r="H105" s="70"/>
      <c r="I105" s="37">
        <f t="shared" si="5"/>
        <v>0</v>
      </c>
    </row>
    <row r="106" spans="1:9" ht="12.95" customHeight="1">
      <c r="A106" s="17">
        <v>527</v>
      </c>
      <c r="B106" s="38"/>
      <c r="C106" s="37"/>
      <c r="D106" s="136"/>
      <c r="E106" s="37"/>
      <c r="F106" s="37"/>
      <c r="G106" s="37">
        <f t="shared" si="4"/>
        <v>0</v>
      </c>
      <c r="H106" s="70"/>
      <c r="I106" s="37">
        <f t="shared" si="5"/>
        <v>0</v>
      </c>
    </row>
    <row r="107" spans="1:9" ht="12.95" customHeight="1">
      <c r="A107" s="17">
        <v>528</v>
      </c>
      <c r="B107" s="38"/>
      <c r="C107" s="37"/>
      <c r="D107" s="136"/>
      <c r="E107" s="37"/>
      <c r="F107" s="37"/>
      <c r="G107" s="37">
        <f t="shared" si="4"/>
        <v>0</v>
      </c>
      <c r="H107" s="70"/>
      <c r="I107" s="37">
        <f t="shared" si="5"/>
        <v>0</v>
      </c>
    </row>
    <row r="108" spans="1:9" ht="12.95" customHeight="1">
      <c r="A108" s="17">
        <v>529</v>
      </c>
      <c r="B108" s="38"/>
      <c r="C108" s="37"/>
      <c r="D108" s="136"/>
      <c r="E108" s="37"/>
      <c r="F108" s="37"/>
      <c r="G108" s="37">
        <f t="shared" si="4"/>
        <v>0</v>
      </c>
      <c r="H108" s="70"/>
      <c r="I108" s="37">
        <f t="shared" si="5"/>
        <v>0</v>
      </c>
    </row>
    <row r="109" spans="1:9" ht="12" customHeight="1">
      <c r="A109" s="17">
        <v>530</v>
      </c>
      <c r="B109" s="38"/>
      <c r="C109" s="37"/>
      <c r="D109" s="136"/>
      <c r="E109" s="37"/>
      <c r="F109" s="37"/>
      <c r="G109" s="37">
        <f t="shared" si="4"/>
        <v>0</v>
      </c>
      <c r="H109" s="70"/>
      <c r="I109" s="37">
        <f t="shared" si="5"/>
        <v>0</v>
      </c>
    </row>
    <row r="110" spans="1:9" ht="12.95" customHeight="1">
      <c r="A110" s="17">
        <v>531</v>
      </c>
      <c r="B110" s="38"/>
      <c r="C110" s="37"/>
      <c r="D110" s="136"/>
      <c r="E110" s="37"/>
      <c r="F110" s="37"/>
      <c r="G110" s="37">
        <f t="shared" si="4"/>
        <v>0</v>
      </c>
      <c r="H110" s="70"/>
      <c r="I110" s="37">
        <f t="shared" si="5"/>
        <v>0</v>
      </c>
    </row>
    <row r="111" spans="1:9" ht="12.95" customHeight="1">
      <c r="A111" s="17">
        <v>532</v>
      </c>
      <c r="B111" s="38"/>
      <c r="C111" s="37"/>
      <c r="D111" s="136"/>
      <c r="E111" s="37"/>
      <c r="F111" s="37"/>
      <c r="G111" s="37">
        <f t="shared" si="4"/>
        <v>0</v>
      </c>
      <c r="H111" s="70"/>
      <c r="I111" s="37">
        <f t="shared" si="5"/>
        <v>0</v>
      </c>
    </row>
    <row r="112" spans="1:9" ht="12.95" customHeight="1">
      <c r="A112" s="17">
        <v>533</v>
      </c>
      <c r="B112" s="38"/>
      <c r="C112" s="37"/>
      <c r="D112" s="136"/>
      <c r="E112" s="37"/>
      <c r="F112" s="37"/>
      <c r="G112" s="37">
        <f t="shared" si="4"/>
        <v>0</v>
      </c>
      <c r="H112" s="70"/>
      <c r="I112" s="37">
        <f t="shared" si="5"/>
        <v>0</v>
      </c>
    </row>
    <row r="113" spans="1:10" ht="12.95" customHeight="1">
      <c r="A113" s="17">
        <v>534</v>
      </c>
      <c r="B113" s="38"/>
      <c r="C113" s="37"/>
      <c r="D113" s="136"/>
      <c r="E113" s="37"/>
      <c r="F113" s="37"/>
      <c r="G113" s="37">
        <f t="shared" si="4"/>
        <v>0</v>
      </c>
      <c r="H113" s="70"/>
      <c r="I113" s="37">
        <f t="shared" si="5"/>
        <v>0</v>
      </c>
    </row>
    <row r="114" spans="1:10" ht="13.5" customHeight="1">
      <c r="A114" s="17">
        <f>A113-1</f>
        <v>533</v>
      </c>
      <c r="B114" s="38"/>
      <c r="C114" s="37"/>
      <c r="D114" s="136"/>
      <c r="E114" s="37"/>
      <c r="F114" s="37"/>
      <c r="G114" s="37">
        <f t="shared" si="4"/>
        <v>0</v>
      </c>
      <c r="H114" s="70"/>
      <c r="I114" s="37">
        <f t="shared" si="5"/>
        <v>0</v>
      </c>
    </row>
    <row r="115" spans="1:10" ht="13.5" customHeight="1">
      <c r="A115" s="17">
        <f t="shared" ref="A115:A120" si="6">A114+1</f>
        <v>534</v>
      </c>
      <c r="B115" s="38"/>
      <c r="C115" s="37"/>
      <c r="D115" s="136"/>
      <c r="E115" s="37"/>
      <c r="F115" s="37"/>
      <c r="G115" s="37">
        <f t="shared" si="4"/>
        <v>0</v>
      </c>
      <c r="H115" s="70"/>
      <c r="I115" s="37">
        <f t="shared" si="5"/>
        <v>0</v>
      </c>
    </row>
    <row r="116" spans="1:10" ht="13.5" customHeight="1">
      <c r="A116" s="17">
        <f t="shared" si="6"/>
        <v>535</v>
      </c>
      <c r="B116" s="38"/>
      <c r="C116" s="37"/>
      <c r="D116" s="136"/>
      <c r="E116" s="37"/>
      <c r="F116" s="37"/>
      <c r="G116" s="37">
        <f t="shared" si="4"/>
        <v>0</v>
      </c>
      <c r="H116" s="70"/>
      <c r="I116" s="37">
        <f t="shared" si="5"/>
        <v>0</v>
      </c>
    </row>
    <row r="117" spans="1:10" ht="13.5" customHeight="1">
      <c r="A117" s="17">
        <f t="shared" si="6"/>
        <v>536</v>
      </c>
      <c r="B117" s="38"/>
      <c r="C117" s="37"/>
      <c r="D117" s="136"/>
      <c r="E117" s="37"/>
      <c r="F117" s="37"/>
      <c r="G117" s="37">
        <f t="shared" si="4"/>
        <v>0</v>
      </c>
      <c r="H117" s="70"/>
      <c r="I117" s="37">
        <f t="shared" si="5"/>
        <v>0</v>
      </c>
    </row>
    <row r="118" spans="1:10" ht="13.5" customHeight="1">
      <c r="A118" s="17">
        <f t="shared" si="6"/>
        <v>537</v>
      </c>
      <c r="B118" s="38"/>
      <c r="C118" s="37"/>
      <c r="D118" s="136"/>
      <c r="E118" s="37"/>
      <c r="F118" s="37"/>
      <c r="G118" s="37">
        <f t="shared" si="4"/>
        <v>0</v>
      </c>
      <c r="H118" s="70"/>
      <c r="I118" s="37">
        <f t="shared" si="5"/>
        <v>0</v>
      </c>
    </row>
    <row r="119" spans="1:10" ht="13.5" customHeight="1">
      <c r="A119" s="17">
        <f t="shared" si="6"/>
        <v>538</v>
      </c>
      <c r="B119" s="38"/>
      <c r="C119" s="37"/>
      <c r="D119" s="136"/>
      <c r="E119" s="37"/>
      <c r="F119" s="37"/>
      <c r="G119" s="37">
        <f t="shared" si="4"/>
        <v>0</v>
      </c>
      <c r="H119" s="70"/>
      <c r="I119" s="37">
        <f t="shared" si="5"/>
        <v>0</v>
      </c>
    </row>
    <row r="120" spans="1:10" ht="13.5" customHeight="1" thickBot="1">
      <c r="A120" s="17">
        <f t="shared" si="6"/>
        <v>539</v>
      </c>
      <c r="B120" s="38"/>
      <c r="C120" s="37"/>
      <c r="D120" s="136"/>
      <c r="E120" s="37"/>
      <c r="F120" s="37"/>
      <c r="G120" s="37">
        <f t="shared" si="4"/>
        <v>0</v>
      </c>
      <c r="H120" s="70"/>
      <c r="I120" s="37">
        <f t="shared" si="5"/>
        <v>0</v>
      </c>
    </row>
    <row r="121" spans="1:10" s="163" customFormat="1" ht="14.1" customHeight="1" thickBot="1">
      <c r="A121" s="93"/>
      <c r="B121" s="161"/>
      <c r="C121" s="162"/>
      <c r="D121" s="115"/>
      <c r="E121" s="118">
        <v>500</v>
      </c>
      <c r="F121" s="119" t="s">
        <v>237</v>
      </c>
      <c r="G121" s="121">
        <f>SUM(G82:G120)</f>
        <v>0</v>
      </c>
      <c r="H121" s="120">
        <f>SUM(H82:H120)</f>
        <v>0</v>
      </c>
      <c r="I121" s="121">
        <f>SUM(I82:I120)</f>
        <v>0</v>
      </c>
      <c r="J121"/>
    </row>
    <row r="122" spans="1:10" ht="14.1" customHeight="1" thickBot="1">
      <c r="A122" s="91"/>
      <c r="B122" s="97"/>
      <c r="C122" s="98"/>
      <c r="D122" s="10"/>
      <c r="E122" s="98"/>
      <c r="F122" s="116"/>
      <c r="G122" s="117"/>
      <c r="H122" s="77"/>
      <c r="I122" s="117"/>
    </row>
    <row r="123" spans="1:10" ht="14.1" customHeight="1" thickBot="1">
      <c r="A123" s="91"/>
      <c r="B123" s="97"/>
      <c r="C123" s="164"/>
      <c r="D123" s="39"/>
      <c r="E123" s="63" t="s">
        <v>217</v>
      </c>
      <c r="F123" s="62"/>
      <c r="G123" s="64">
        <f>G121+G78+G69+G61+G53</f>
        <v>0</v>
      </c>
      <c r="H123" s="64">
        <f>H121+H78+H69+H61+H53</f>
        <v>0</v>
      </c>
      <c r="I123" s="64">
        <f>I121+I78+I69+I61+I53</f>
        <v>0</v>
      </c>
    </row>
    <row r="124" spans="1:10" ht="13.5" customHeight="1">
      <c r="A124" s="91"/>
      <c r="B124" s="97"/>
      <c r="C124" s="98"/>
      <c r="D124" s="43"/>
      <c r="E124" s="98"/>
      <c r="F124" s="65"/>
      <c r="G124" s="45"/>
      <c r="H124" s="46"/>
      <c r="I124" s="45"/>
    </row>
    <row r="125" spans="1:10" ht="12.95" customHeight="1">
      <c r="A125" s="32">
        <v>600</v>
      </c>
      <c r="B125" s="66" t="s">
        <v>197</v>
      </c>
      <c r="C125" s="34" t="s">
        <v>222</v>
      </c>
      <c r="D125" s="34" t="s">
        <v>223</v>
      </c>
      <c r="E125" s="34" t="s">
        <v>224</v>
      </c>
      <c r="F125" s="34" t="s">
        <v>225</v>
      </c>
      <c r="G125" s="34" t="s">
        <v>216</v>
      </c>
      <c r="H125" s="34" t="s">
        <v>226</v>
      </c>
      <c r="I125" s="34" t="s">
        <v>185</v>
      </c>
    </row>
    <row r="126" spans="1:10" ht="12.95" customHeight="1">
      <c r="A126" s="91"/>
      <c r="B126" s="35"/>
      <c r="C126" s="85" t="s">
        <v>227</v>
      </c>
      <c r="D126" s="85" t="s">
        <v>228</v>
      </c>
      <c r="E126" s="85" t="s">
        <v>224</v>
      </c>
      <c r="F126" s="85" t="s">
        <v>229</v>
      </c>
      <c r="G126" s="85" t="s">
        <v>190</v>
      </c>
      <c r="H126" s="85" t="s">
        <v>191</v>
      </c>
      <c r="I126" s="85" t="s">
        <v>192</v>
      </c>
    </row>
    <row r="127" spans="1:10" ht="12.95" customHeight="1">
      <c r="A127" s="17">
        <v>601</v>
      </c>
      <c r="B127" s="38" t="s">
        <v>131</v>
      </c>
      <c r="C127" s="37"/>
      <c r="D127" s="136"/>
      <c r="E127" s="37"/>
      <c r="F127" s="37"/>
      <c r="G127" s="37">
        <f t="shared" ref="G127:G141" si="7">(C127*E127*F127)-H127</f>
        <v>0</v>
      </c>
      <c r="H127" s="70"/>
      <c r="I127" s="37">
        <f t="shared" ref="I127:I141" si="8">SUM(E127*F127)*C127</f>
        <v>0</v>
      </c>
    </row>
    <row r="128" spans="1:10" ht="12.95" customHeight="1">
      <c r="A128" s="17">
        <v>602</v>
      </c>
      <c r="B128" s="38" t="s">
        <v>132</v>
      </c>
      <c r="C128" s="37"/>
      <c r="D128" s="137"/>
      <c r="E128" s="98"/>
      <c r="F128" s="37"/>
      <c r="G128" s="37">
        <f t="shared" si="7"/>
        <v>0</v>
      </c>
      <c r="H128" s="70"/>
      <c r="I128" s="37">
        <f t="shared" si="8"/>
        <v>0</v>
      </c>
    </row>
    <row r="129" spans="1:9" ht="12.95" customHeight="1">
      <c r="A129" s="17">
        <v>603</v>
      </c>
      <c r="B129" s="38" t="s">
        <v>133</v>
      </c>
      <c r="C129" s="37"/>
      <c r="D129" s="136"/>
      <c r="E129" s="37"/>
      <c r="F129" s="37"/>
      <c r="G129" s="37">
        <f t="shared" si="7"/>
        <v>0</v>
      </c>
      <c r="H129" s="70"/>
      <c r="I129" s="37">
        <f t="shared" si="8"/>
        <v>0</v>
      </c>
    </row>
    <row r="130" spans="1:9" ht="12.95" customHeight="1">
      <c r="A130" s="17">
        <v>604</v>
      </c>
      <c r="B130" s="38" t="s">
        <v>134</v>
      </c>
      <c r="C130" s="37"/>
      <c r="D130" s="136"/>
      <c r="E130" s="37"/>
      <c r="F130" s="37"/>
      <c r="G130" s="37">
        <f t="shared" si="7"/>
        <v>0</v>
      </c>
      <c r="H130" s="70"/>
      <c r="I130" s="37">
        <f t="shared" si="8"/>
        <v>0</v>
      </c>
    </row>
    <row r="131" spans="1:9" ht="12.95" customHeight="1">
      <c r="A131" s="17">
        <v>605</v>
      </c>
      <c r="B131" s="38" t="s">
        <v>135</v>
      </c>
      <c r="C131" s="37"/>
      <c r="D131" s="136"/>
      <c r="E131" s="37"/>
      <c r="F131" s="37"/>
      <c r="G131" s="37">
        <f t="shared" si="7"/>
        <v>0</v>
      </c>
      <c r="H131" s="70"/>
      <c r="I131" s="37">
        <f t="shared" si="8"/>
        <v>0</v>
      </c>
    </row>
    <row r="132" spans="1:9" ht="12.95" customHeight="1">
      <c r="A132" s="17">
        <v>606</v>
      </c>
      <c r="B132" s="38" t="s">
        <v>136</v>
      </c>
      <c r="C132" s="37"/>
      <c r="D132" s="136"/>
      <c r="E132" s="37"/>
      <c r="F132" s="37"/>
      <c r="G132" s="37">
        <f t="shared" si="7"/>
        <v>0</v>
      </c>
      <c r="H132" s="70"/>
      <c r="I132" s="37">
        <f t="shared" si="8"/>
        <v>0</v>
      </c>
    </row>
    <row r="133" spans="1:9" ht="12.95" customHeight="1">
      <c r="A133" s="17">
        <v>607</v>
      </c>
      <c r="B133" s="38" t="s">
        <v>137</v>
      </c>
      <c r="C133" s="37"/>
      <c r="D133" s="137"/>
      <c r="E133" s="37"/>
      <c r="F133" s="37"/>
      <c r="G133" s="37">
        <f t="shared" si="7"/>
        <v>0</v>
      </c>
      <c r="H133" s="70"/>
      <c r="I133" s="37">
        <f t="shared" si="8"/>
        <v>0</v>
      </c>
    </row>
    <row r="134" spans="1:9" ht="12.95" customHeight="1">
      <c r="A134" s="17">
        <v>608</v>
      </c>
      <c r="B134" s="38" t="s">
        <v>138</v>
      </c>
      <c r="C134" s="37"/>
      <c r="D134" s="137"/>
      <c r="E134" s="37"/>
      <c r="F134" s="37"/>
      <c r="G134" s="37">
        <f t="shared" si="7"/>
        <v>0</v>
      </c>
      <c r="H134" s="70"/>
      <c r="I134" s="37">
        <f t="shared" si="8"/>
        <v>0</v>
      </c>
    </row>
    <row r="135" spans="1:9" ht="12.95" customHeight="1">
      <c r="A135" s="17">
        <v>609</v>
      </c>
      <c r="B135" s="38" t="s">
        <v>139</v>
      </c>
      <c r="C135" s="37"/>
      <c r="D135" s="137"/>
      <c r="E135" s="37"/>
      <c r="F135" s="37"/>
      <c r="G135" s="37">
        <f t="shared" si="7"/>
        <v>0</v>
      </c>
      <c r="H135" s="70"/>
      <c r="I135" s="37">
        <f t="shared" si="8"/>
        <v>0</v>
      </c>
    </row>
    <row r="136" spans="1:9" ht="12.95" customHeight="1">
      <c r="A136" s="17">
        <v>610</v>
      </c>
      <c r="B136" s="38" t="s">
        <v>140</v>
      </c>
      <c r="C136" s="37"/>
      <c r="D136" s="137"/>
      <c r="E136" s="37"/>
      <c r="F136" s="37"/>
      <c r="G136" s="76">
        <f t="shared" si="7"/>
        <v>0</v>
      </c>
      <c r="H136" s="70"/>
      <c r="I136" s="37">
        <f t="shared" si="8"/>
        <v>0</v>
      </c>
    </row>
    <row r="137" spans="1:9" ht="12.95" customHeight="1">
      <c r="A137" s="17">
        <v>611</v>
      </c>
      <c r="B137" s="38" t="s">
        <v>141</v>
      </c>
      <c r="C137" s="37"/>
      <c r="D137" s="136"/>
      <c r="E137" s="37"/>
      <c r="F137" s="37"/>
      <c r="G137" s="37">
        <f t="shared" si="7"/>
        <v>0</v>
      </c>
      <c r="H137" s="70"/>
      <c r="I137" s="37">
        <f t="shared" si="8"/>
        <v>0</v>
      </c>
    </row>
    <row r="138" spans="1:9" ht="12.95" customHeight="1">
      <c r="A138" s="17">
        <v>612</v>
      </c>
      <c r="B138" s="38" t="s">
        <v>142</v>
      </c>
      <c r="C138" s="37"/>
      <c r="D138" s="137"/>
      <c r="E138" s="98"/>
      <c r="F138" s="37"/>
      <c r="G138" s="37">
        <f t="shared" si="7"/>
        <v>0</v>
      </c>
      <c r="H138" s="70"/>
      <c r="I138" s="37">
        <f t="shared" si="8"/>
        <v>0</v>
      </c>
    </row>
    <row r="139" spans="1:9" ht="12.95" customHeight="1">
      <c r="A139" s="17">
        <v>613</v>
      </c>
      <c r="B139" s="38" t="s">
        <v>143</v>
      </c>
      <c r="C139" s="37"/>
      <c r="D139" s="136"/>
      <c r="E139" s="37"/>
      <c r="F139" s="37"/>
      <c r="G139" s="37">
        <f t="shared" ref="G139:G140" si="9">(C139*E139*F139)-H139</f>
        <v>0</v>
      </c>
      <c r="H139" s="70"/>
      <c r="I139" s="37">
        <f t="shared" ref="I139:I140" si="10">SUM(E139*F139)*C139</f>
        <v>0</v>
      </c>
    </row>
    <row r="140" spans="1:9" ht="12.95" customHeight="1">
      <c r="A140" s="17">
        <v>614</v>
      </c>
      <c r="B140" s="38" t="s">
        <v>301</v>
      </c>
      <c r="C140" s="37"/>
      <c r="D140" s="136"/>
      <c r="E140" s="37"/>
      <c r="F140" s="37"/>
      <c r="G140" s="37">
        <f t="shared" si="9"/>
        <v>0</v>
      </c>
      <c r="H140" s="70"/>
      <c r="I140" s="37">
        <f t="shared" si="10"/>
        <v>0</v>
      </c>
    </row>
    <row r="141" spans="1:9" ht="12.95" customHeight="1" thickBot="1">
      <c r="A141" s="17">
        <v>615</v>
      </c>
      <c r="B141" s="38" t="s">
        <v>302</v>
      </c>
      <c r="C141" s="37"/>
      <c r="D141" s="136"/>
      <c r="E141" s="37"/>
      <c r="F141" s="37"/>
      <c r="G141" s="37">
        <f t="shared" si="7"/>
        <v>0</v>
      </c>
      <c r="H141" s="70"/>
      <c r="I141" s="37">
        <f t="shared" si="8"/>
        <v>0</v>
      </c>
    </row>
    <row r="142" spans="1:9" ht="14.1" customHeight="1" thickBot="1">
      <c r="A142" s="91"/>
      <c r="B142" s="97"/>
      <c r="C142" s="98"/>
      <c r="D142" s="39"/>
      <c r="E142" s="67">
        <v>600</v>
      </c>
      <c r="F142" s="41" t="s">
        <v>237</v>
      </c>
      <c r="G142" s="42">
        <f>SUM(G127:G141)</f>
        <v>0</v>
      </c>
      <c r="H142" s="42">
        <f>SUM(H127:H141)</f>
        <v>0</v>
      </c>
      <c r="I142" s="42">
        <f>SUM(I127:I141)</f>
        <v>0</v>
      </c>
    </row>
    <row r="143" spans="1:9" ht="13.5" customHeight="1">
      <c r="A143" s="91"/>
      <c r="B143" s="97"/>
      <c r="C143" s="98"/>
      <c r="D143" s="98"/>
      <c r="E143" s="98"/>
      <c r="F143" s="98"/>
      <c r="G143" s="52"/>
      <c r="H143" s="46"/>
      <c r="I143" s="98"/>
    </row>
    <row r="144" spans="1:9" ht="12.95" customHeight="1">
      <c r="A144" s="32">
        <v>700</v>
      </c>
      <c r="B144" s="66" t="s">
        <v>198</v>
      </c>
      <c r="C144" s="34" t="s">
        <v>222</v>
      </c>
      <c r="D144" s="34" t="s">
        <v>223</v>
      </c>
      <c r="E144" s="34" t="s">
        <v>224</v>
      </c>
      <c r="F144" s="34" t="s">
        <v>225</v>
      </c>
      <c r="G144" s="34" t="s">
        <v>216</v>
      </c>
      <c r="H144" s="34" t="s">
        <v>226</v>
      </c>
      <c r="I144" s="34" t="s">
        <v>185</v>
      </c>
    </row>
    <row r="145" spans="1:9" ht="12.95" customHeight="1">
      <c r="A145" s="91"/>
      <c r="B145" s="35"/>
      <c r="C145" s="85" t="s">
        <v>227</v>
      </c>
      <c r="D145" s="34" t="s">
        <v>228</v>
      </c>
      <c r="E145" s="34" t="s">
        <v>224</v>
      </c>
      <c r="F145" s="34" t="s">
        <v>229</v>
      </c>
      <c r="G145" s="34" t="s">
        <v>190</v>
      </c>
      <c r="H145" s="34" t="s">
        <v>191</v>
      </c>
      <c r="I145" s="34" t="s">
        <v>192</v>
      </c>
    </row>
    <row r="146" spans="1:9" ht="12.95" customHeight="1">
      <c r="A146" s="17">
        <v>701</v>
      </c>
      <c r="B146" s="38" t="s">
        <v>144</v>
      </c>
      <c r="C146" s="37"/>
      <c r="D146" s="136"/>
      <c r="E146" s="37"/>
      <c r="F146" s="37"/>
      <c r="G146" s="37">
        <f t="shared" ref="G146:G160" si="11">(C146*E146*F146)-H146</f>
        <v>0</v>
      </c>
      <c r="H146" s="70"/>
      <c r="I146" s="37">
        <f t="shared" ref="I146:I160" si="12">SUM(E146*F146)*C146</f>
        <v>0</v>
      </c>
    </row>
    <row r="147" spans="1:9" ht="12.95" customHeight="1">
      <c r="A147" s="17">
        <v>702</v>
      </c>
      <c r="B147" s="38" t="s">
        <v>145</v>
      </c>
      <c r="C147" s="37"/>
      <c r="D147" s="137"/>
      <c r="E147" s="98"/>
      <c r="F147" s="37"/>
      <c r="G147" s="37">
        <f t="shared" si="11"/>
        <v>0</v>
      </c>
      <c r="H147" s="70"/>
      <c r="I147" s="37">
        <f t="shared" si="12"/>
        <v>0</v>
      </c>
    </row>
    <row r="148" spans="1:9" ht="12.95" customHeight="1">
      <c r="A148" s="17">
        <v>703</v>
      </c>
      <c r="B148" s="38" t="s">
        <v>146</v>
      </c>
      <c r="C148" s="37"/>
      <c r="D148" s="136"/>
      <c r="E148" s="37"/>
      <c r="F148" s="37"/>
      <c r="G148" s="37">
        <f t="shared" si="11"/>
        <v>0</v>
      </c>
      <c r="H148" s="70"/>
      <c r="I148" s="37">
        <f t="shared" si="12"/>
        <v>0</v>
      </c>
    </row>
    <row r="149" spans="1:9" ht="12.95" customHeight="1">
      <c r="A149" s="17">
        <v>704</v>
      </c>
      <c r="B149" s="38" t="s">
        <v>268</v>
      </c>
      <c r="C149" s="37"/>
      <c r="D149" s="136"/>
      <c r="E149" s="37"/>
      <c r="F149" s="37"/>
      <c r="G149" s="37">
        <f t="shared" si="11"/>
        <v>0</v>
      </c>
      <c r="H149" s="70"/>
      <c r="I149" s="37">
        <f t="shared" si="12"/>
        <v>0</v>
      </c>
    </row>
    <row r="150" spans="1:9" ht="12.95" customHeight="1">
      <c r="A150" s="17">
        <v>705</v>
      </c>
      <c r="B150" s="38" t="s">
        <v>147</v>
      </c>
      <c r="C150" s="37"/>
      <c r="D150" s="136"/>
      <c r="E150" s="37"/>
      <c r="F150" s="37"/>
      <c r="G150" s="37">
        <f t="shared" si="11"/>
        <v>0</v>
      </c>
      <c r="H150" s="70"/>
      <c r="I150" s="37">
        <f t="shared" si="12"/>
        <v>0</v>
      </c>
    </row>
    <row r="151" spans="1:9" ht="12.95" customHeight="1">
      <c r="A151" s="17">
        <v>706</v>
      </c>
      <c r="B151" s="38" t="s">
        <v>148</v>
      </c>
      <c r="C151" s="37"/>
      <c r="D151" s="136"/>
      <c r="E151" s="37"/>
      <c r="F151" s="37"/>
      <c r="G151" s="37">
        <f t="shared" si="11"/>
        <v>0</v>
      </c>
      <c r="H151" s="70"/>
      <c r="I151" s="37">
        <f t="shared" si="12"/>
        <v>0</v>
      </c>
    </row>
    <row r="152" spans="1:9" ht="12.95" customHeight="1">
      <c r="A152" s="17">
        <v>707</v>
      </c>
      <c r="B152" s="38" t="s">
        <v>149</v>
      </c>
      <c r="C152" s="37"/>
      <c r="D152" s="137"/>
      <c r="E152" s="37"/>
      <c r="F152" s="37"/>
      <c r="G152" s="37">
        <f t="shared" si="11"/>
        <v>0</v>
      </c>
      <c r="H152" s="70"/>
      <c r="I152" s="37">
        <f t="shared" si="12"/>
        <v>0</v>
      </c>
    </row>
    <row r="153" spans="1:9" ht="12.95" customHeight="1">
      <c r="A153" s="17">
        <v>708</v>
      </c>
      <c r="B153" s="38" t="s">
        <v>150</v>
      </c>
      <c r="C153" s="37"/>
      <c r="D153" s="137"/>
      <c r="E153" s="37"/>
      <c r="F153" s="37"/>
      <c r="G153" s="37">
        <f t="shared" si="11"/>
        <v>0</v>
      </c>
      <c r="H153" s="70"/>
      <c r="I153" s="37">
        <f t="shared" si="12"/>
        <v>0</v>
      </c>
    </row>
    <row r="154" spans="1:9" ht="12.95" customHeight="1">
      <c r="A154" s="17">
        <v>709</v>
      </c>
      <c r="B154" s="38" t="s">
        <v>151</v>
      </c>
      <c r="C154" s="37"/>
      <c r="D154" s="137"/>
      <c r="E154" s="37"/>
      <c r="F154" s="37"/>
      <c r="G154" s="37">
        <f t="shared" si="11"/>
        <v>0</v>
      </c>
      <c r="H154" s="70"/>
      <c r="I154" s="37">
        <f t="shared" si="12"/>
        <v>0</v>
      </c>
    </row>
    <row r="155" spans="1:9" ht="12.95" customHeight="1">
      <c r="A155" s="17">
        <v>710</v>
      </c>
      <c r="B155" s="38" t="s">
        <v>152</v>
      </c>
      <c r="C155" s="37"/>
      <c r="D155" s="137"/>
      <c r="E155" s="37"/>
      <c r="F155" s="37"/>
      <c r="G155" s="76">
        <f t="shared" si="11"/>
        <v>0</v>
      </c>
      <c r="H155" s="70"/>
      <c r="I155" s="37">
        <f t="shared" si="12"/>
        <v>0</v>
      </c>
    </row>
    <row r="156" spans="1:9" ht="12.95" customHeight="1">
      <c r="A156" s="17">
        <v>711</v>
      </c>
      <c r="B156" s="38" t="s">
        <v>153</v>
      </c>
      <c r="C156" s="37"/>
      <c r="D156" s="136"/>
      <c r="E156" s="37"/>
      <c r="F156" s="37"/>
      <c r="G156" s="37">
        <f t="shared" si="11"/>
        <v>0</v>
      </c>
      <c r="H156" s="70"/>
      <c r="I156" s="37">
        <f t="shared" si="12"/>
        <v>0</v>
      </c>
    </row>
    <row r="157" spans="1:9" ht="12.95" customHeight="1">
      <c r="A157" s="17">
        <v>712</v>
      </c>
      <c r="B157" s="38" t="s">
        <v>269</v>
      </c>
      <c r="C157" s="37"/>
      <c r="D157" s="137"/>
      <c r="E157" s="98"/>
      <c r="F157" s="37"/>
      <c r="G157" s="37">
        <f t="shared" si="11"/>
        <v>0</v>
      </c>
      <c r="H157" s="70"/>
      <c r="I157" s="37">
        <f t="shared" si="12"/>
        <v>0</v>
      </c>
    </row>
    <row r="158" spans="1:9" ht="12.95" customHeight="1">
      <c r="A158" s="17">
        <v>713</v>
      </c>
      <c r="B158" s="38" t="s">
        <v>154</v>
      </c>
      <c r="C158" s="37"/>
      <c r="D158" s="136"/>
      <c r="E158" s="37"/>
      <c r="F158" s="37"/>
      <c r="G158" s="37">
        <f t="shared" si="11"/>
        <v>0</v>
      </c>
      <c r="H158" s="70"/>
      <c r="I158" s="37">
        <f t="shared" si="12"/>
        <v>0</v>
      </c>
    </row>
    <row r="159" spans="1:9" ht="12.95" customHeight="1">
      <c r="A159" s="17">
        <v>714</v>
      </c>
      <c r="B159" s="38" t="s">
        <v>155</v>
      </c>
      <c r="C159" s="37"/>
      <c r="D159" s="136"/>
      <c r="E159" s="37"/>
      <c r="F159" s="37"/>
      <c r="G159" s="37">
        <f t="shared" si="11"/>
        <v>0</v>
      </c>
      <c r="H159" s="70"/>
      <c r="I159" s="37">
        <f t="shared" si="12"/>
        <v>0</v>
      </c>
    </row>
    <row r="160" spans="1:9" ht="12.95" customHeight="1" thickBot="1">
      <c r="A160" s="17">
        <v>715</v>
      </c>
      <c r="B160" s="38" t="s">
        <v>156</v>
      </c>
      <c r="C160" s="37"/>
      <c r="D160" s="137"/>
      <c r="E160" s="98"/>
      <c r="F160" s="37"/>
      <c r="G160" s="37">
        <f t="shared" si="11"/>
        <v>0</v>
      </c>
      <c r="H160" s="70"/>
      <c r="I160" s="37">
        <f t="shared" si="12"/>
        <v>0</v>
      </c>
    </row>
    <row r="161" spans="1:9" ht="14.1" customHeight="1" thickBot="1">
      <c r="A161" s="91"/>
      <c r="B161" s="97"/>
      <c r="C161" s="98"/>
      <c r="D161" s="39"/>
      <c r="E161" s="59">
        <v>700</v>
      </c>
      <c r="F161" s="60" t="s">
        <v>237</v>
      </c>
      <c r="G161" s="61">
        <f>SUM(G146:G160)</f>
        <v>0</v>
      </c>
      <c r="H161" s="61">
        <f>SUM(H146:H160)</f>
        <v>0</v>
      </c>
      <c r="I161" s="61">
        <f>SUM(I146:I160)</f>
        <v>0</v>
      </c>
    </row>
    <row r="162" spans="1:9" ht="13.5" customHeight="1">
      <c r="A162" s="91"/>
      <c r="B162" s="97"/>
      <c r="C162" s="98"/>
      <c r="D162" s="98"/>
      <c r="E162" s="98"/>
      <c r="F162" s="98"/>
      <c r="G162" s="52"/>
      <c r="H162" s="46"/>
      <c r="I162" s="98"/>
    </row>
    <row r="163" spans="1:9" ht="12.95" customHeight="1">
      <c r="A163" s="32">
        <v>800</v>
      </c>
      <c r="B163" s="66" t="s">
        <v>199</v>
      </c>
      <c r="C163" s="34" t="s">
        <v>222</v>
      </c>
      <c r="D163" s="34" t="s">
        <v>223</v>
      </c>
      <c r="E163" s="34" t="s">
        <v>224</v>
      </c>
      <c r="F163" s="34" t="s">
        <v>225</v>
      </c>
      <c r="G163" s="34" t="s">
        <v>216</v>
      </c>
      <c r="H163" s="34" t="s">
        <v>226</v>
      </c>
      <c r="I163" s="34" t="s">
        <v>185</v>
      </c>
    </row>
    <row r="164" spans="1:9" ht="12.95" customHeight="1">
      <c r="A164" s="91"/>
      <c r="B164" s="35"/>
      <c r="C164" s="34" t="s">
        <v>227</v>
      </c>
      <c r="D164" s="34" t="s">
        <v>228</v>
      </c>
      <c r="E164" s="34" t="s">
        <v>224</v>
      </c>
      <c r="F164" s="34" t="s">
        <v>229</v>
      </c>
      <c r="G164" s="34" t="s">
        <v>190</v>
      </c>
      <c r="H164" s="34" t="s">
        <v>191</v>
      </c>
      <c r="I164" s="34" t="s">
        <v>192</v>
      </c>
    </row>
    <row r="165" spans="1:9" ht="12.95" customHeight="1">
      <c r="A165" s="17">
        <v>801</v>
      </c>
      <c r="B165" s="38" t="s">
        <v>157</v>
      </c>
      <c r="C165" s="37"/>
      <c r="D165" s="136"/>
      <c r="E165" s="37"/>
      <c r="F165" s="37"/>
      <c r="G165" s="37">
        <f t="shared" ref="G165:G177" si="13">(C165*E165*F165)-H165</f>
        <v>0</v>
      </c>
      <c r="H165" s="70"/>
      <c r="I165" s="37">
        <f t="shared" ref="I165:I177" si="14">SUM(E165*F165)*C165</f>
        <v>0</v>
      </c>
    </row>
    <row r="166" spans="1:9" ht="12.95" customHeight="1">
      <c r="A166" s="17">
        <v>802</v>
      </c>
      <c r="B166" s="38" t="s">
        <v>158</v>
      </c>
      <c r="C166" s="37"/>
      <c r="D166" s="137"/>
      <c r="E166" s="98"/>
      <c r="F166" s="37"/>
      <c r="G166" s="37">
        <f t="shared" si="13"/>
        <v>0</v>
      </c>
      <c r="H166" s="70"/>
      <c r="I166" s="37">
        <f t="shared" si="14"/>
        <v>0</v>
      </c>
    </row>
    <row r="167" spans="1:9" ht="12.95" customHeight="1">
      <c r="A167" s="17">
        <v>803</v>
      </c>
      <c r="B167" s="38" t="s">
        <v>159</v>
      </c>
      <c r="C167" s="37"/>
      <c r="D167" s="136"/>
      <c r="E167" s="37"/>
      <c r="F167" s="37"/>
      <c r="G167" s="37">
        <f t="shared" si="13"/>
        <v>0</v>
      </c>
      <c r="H167" s="70"/>
      <c r="I167" s="37">
        <f t="shared" si="14"/>
        <v>0</v>
      </c>
    </row>
    <row r="168" spans="1:9" ht="12.95" customHeight="1">
      <c r="A168" s="17">
        <v>804</v>
      </c>
      <c r="B168" s="38" t="s">
        <v>160</v>
      </c>
      <c r="C168" s="37"/>
      <c r="D168" s="136"/>
      <c r="E168" s="37"/>
      <c r="F168" s="37"/>
      <c r="G168" s="37">
        <f t="shared" si="13"/>
        <v>0</v>
      </c>
      <c r="H168" s="70"/>
      <c r="I168" s="37">
        <f t="shared" si="14"/>
        <v>0</v>
      </c>
    </row>
    <row r="169" spans="1:9" ht="12.95" customHeight="1">
      <c r="A169" s="17">
        <v>805</v>
      </c>
      <c r="B169" s="38" t="s">
        <v>161</v>
      </c>
      <c r="C169" s="37"/>
      <c r="D169" s="136"/>
      <c r="E169" s="37"/>
      <c r="F169" s="37"/>
      <c r="G169" s="37">
        <f t="shared" si="13"/>
        <v>0</v>
      </c>
      <c r="H169" s="70"/>
      <c r="I169" s="37">
        <f t="shared" si="14"/>
        <v>0</v>
      </c>
    </row>
    <row r="170" spans="1:9" ht="12.95" customHeight="1">
      <c r="A170" s="17">
        <v>806</v>
      </c>
      <c r="B170" s="38" t="s">
        <v>162</v>
      </c>
      <c r="C170" s="37"/>
      <c r="D170" s="136"/>
      <c r="E170" s="37"/>
      <c r="F170" s="37"/>
      <c r="G170" s="37">
        <f t="shared" si="13"/>
        <v>0</v>
      </c>
      <c r="H170" s="70"/>
      <c r="I170" s="37">
        <f t="shared" si="14"/>
        <v>0</v>
      </c>
    </row>
    <row r="171" spans="1:9" ht="12.95" customHeight="1">
      <c r="A171" s="17">
        <v>807</v>
      </c>
      <c r="B171" s="38" t="s">
        <v>163</v>
      </c>
      <c r="C171" s="37"/>
      <c r="D171" s="137"/>
      <c r="E171" s="37"/>
      <c r="F171" s="37"/>
      <c r="G171" s="37">
        <f t="shared" si="13"/>
        <v>0</v>
      </c>
      <c r="H171" s="70"/>
      <c r="I171" s="37">
        <f t="shared" si="14"/>
        <v>0</v>
      </c>
    </row>
    <row r="172" spans="1:9" ht="12.95" customHeight="1">
      <c r="A172" s="17">
        <v>808</v>
      </c>
      <c r="B172" s="38" t="s">
        <v>164</v>
      </c>
      <c r="C172" s="37"/>
      <c r="D172" s="137"/>
      <c r="E172" s="37"/>
      <c r="F172" s="37"/>
      <c r="G172" s="37">
        <f t="shared" si="13"/>
        <v>0</v>
      </c>
      <c r="H172" s="70"/>
      <c r="I172" s="37">
        <f t="shared" si="14"/>
        <v>0</v>
      </c>
    </row>
    <row r="173" spans="1:9" ht="12.95" customHeight="1">
      <c r="A173" s="17">
        <v>809</v>
      </c>
      <c r="B173" s="38" t="s">
        <v>165</v>
      </c>
      <c r="C173" s="37"/>
      <c r="D173" s="137"/>
      <c r="E173" s="37"/>
      <c r="F173" s="37"/>
      <c r="G173" s="37">
        <f t="shared" si="13"/>
        <v>0</v>
      </c>
      <c r="H173" s="70"/>
      <c r="I173" s="37">
        <f t="shared" si="14"/>
        <v>0</v>
      </c>
    </row>
    <row r="174" spans="1:9" ht="12.95" customHeight="1">
      <c r="A174" s="17">
        <v>810</v>
      </c>
      <c r="B174" s="38" t="s">
        <v>166</v>
      </c>
      <c r="C174" s="37"/>
      <c r="D174" s="137"/>
      <c r="E174" s="37"/>
      <c r="F174" s="37"/>
      <c r="G174" s="76">
        <f t="shared" si="13"/>
        <v>0</v>
      </c>
      <c r="H174" s="70"/>
      <c r="I174" s="37">
        <f t="shared" si="14"/>
        <v>0</v>
      </c>
    </row>
    <row r="175" spans="1:9" ht="12.95" customHeight="1">
      <c r="A175" s="17">
        <v>811</v>
      </c>
      <c r="B175" s="38" t="s">
        <v>167</v>
      </c>
      <c r="C175" s="37"/>
      <c r="D175" s="136"/>
      <c r="E175" s="37"/>
      <c r="F175" s="37"/>
      <c r="G175" s="37">
        <f t="shared" si="13"/>
        <v>0</v>
      </c>
      <c r="H175" s="70"/>
      <c r="I175" s="37">
        <f t="shared" si="14"/>
        <v>0</v>
      </c>
    </row>
    <row r="176" spans="1:9" ht="12.95" customHeight="1">
      <c r="A176" s="17">
        <v>812</v>
      </c>
      <c r="B176" s="38" t="s">
        <v>168</v>
      </c>
      <c r="C176" s="37"/>
      <c r="D176" s="137"/>
      <c r="E176" s="98"/>
      <c r="F176" s="37"/>
      <c r="G176" s="37">
        <f t="shared" si="13"/>
        <v>0</v>
      </c>
      <c r="H176" s="70"/>
      <c r="I176" s="37">
        <f t="shared" si="14"/>
        <v>0</v>
      </c>
    </row>
    <row r="177" spans="1:9" ht="12.95" customHeight="1" thickBot="1">
      <c r="A177" s="17">
        <v>813</v>
      </c>
      <c r="B177" s="38" t="s">
        <v>169</v>
      </c>
      <c r="C177" s="37"/>
      <c r="D177" s="136"/>
      <c r="E177" s="37"/>
      <c r="F177" s="37"/>
      <c r="G177" s="37">
        <f t="shared" si="13"/>
        <v>0</v>
      </c>
      <c r="H177" s="70"/>
      <c r="I177" s="37">
        <f t="shared" si="14"/>
        <v>0</v>
      </c>
    </row>
    <row r="178" spans="1:9" ht="14.1" customHeight="1" thickBot="1">
      <c r="A178" s="91"/>
      <c r="B178" s="97"/>
      <c r="C178" s="98"/>
      <c r="D178" s="39"/>
      <c r="E178" s="59">
        <v>800</v>
      </c>
      <c r="F178" s="60" t="s">
        <v>237</v>
      </c>
      <c r="G178" s="61">
        <f>SUM(G165:G177)</f>
        <v>0</v>
      </c>
      <c r="H178" s="61">
        <f>SUM(H165:H177)</f>
        <v>0</v>
      </c>
      <c r="I178" s="61">
        <f>SUM(I165:I177)</f>
        <v>0</v>
      </c>
    </row>
    <row r="179" spans="1:9" ht="13.5" customHeight="1">
      <c r="A179" s="91"/>
      <c r="B179" s="97"/>
      <c r="C179" s="98"/>
      <c r="D179" s="98"/>
      <c r="E179" s="98"/>
      <c r="F179" s="98"/>
      <c r="G179" s="52"/>
      <c r="H179" s="46"/>
      <c r="I179" s="98"/>
    </row>
    <row r="180" spans="1:9" ht="12.95" customHeight="1">
      <c r="A180" s="32">
        <v>900</v>
      </c>
      <c r="B180" s="66" t="s">
        <v>200</v>
      </c>
      <c r="C180" s="34" t="s">
        <v>222</v>
      </c>
      <c r="D180" s="34" t="s">
        <v>223</v>
      </c>
      <c r="E180" s="34" t="s">
        <v>224</v>
      </c>
      <c r="F180" s="34" t="s">
        <v>225</v>
      </c>
      <c r="G180" s="34" t="s">
        <v>216</v>
      </c>
      <c r="H180" s="34" t="s">
        <v>226</v>
      </c>
      <c r="I180" s="34" t="s">
        <v>185</v>
      </c>
    </row>
    <row r="181" spans="1:9" ht="12.95" customHeight="1">
      <c r="A181" s="91"/>
      <c r="B181" s="35"/>
      <c r="C181" s="34" t="s">
        <v>227</v>
      </c>
      <c r="D181" s="34" t="s">
        <v>228</v>
      </c>
      <c r="E181" s="34" t="s">
        <v>224</v>
      </c>
      <c r="F181" s="34" t="s">
        <v>229</v>
      </c>
      <c r="G181" s="34" t="s">
        <v>190</v>
      </c>
      <c r="H181" s="34" t="s">
        <v>191</v>
      </c>
      <c r="I181" s="34" t="s">
        <v>192</v>
      </c>
    </row>
    <row r="182" spans="1:9" ht="12.95" customHeight="1">
      <c r="A182" s="17">
        <v>901</v>
      </c>
      <c r="B182" s="38" t="s">
        <v>170</v>
      </c>
      <c r="C182" s="37"/>
      <c r="D182" s="136"/>
      <c r="E182" s="37"/>
      <c r="F182" s="37"/>
      <c r="G182" s="37">
        <f>(C182*E182*F182)-H182</f>
        <v>0</v>
      </c>
      <c r="H182" s="70"/>
      <c r="I182" s="37">
        <f>SUM(E182*F182)*C182</f>
        <v>0</v>
      </c>
    </row>
    <row r="183" spans="1:9" ht="12.95" customHeight="1">
      <c r="A183" s="17">
        <v>902</v>
      </c>
      <c r="B183" s="38" t="s">
        <v>171</v>
      </c>
      <c r="C183" s="37"/>
      <c r="D183" s="137"/>
      <c r="E183" s="101"/>
      <c r="F183" s="37"/>
      <c r="G183" s="37">
        <f>(C169*E183*F183)-H183</f>
        <v>0</v>
      </c>
      <c r="H183" s="70"/>
      <c r="I183" s="37">
        <f>SUM(E183*F183)*C169</f>
        <v>0</v>
      </c>
    </row>
    <row r="184" spans="1:9" ht="12.95" customHeight="1">
      <c r="A184" s="17">
        <v>903</v>
      </c>
      <c r="B184" s="38" t="s">
        <v>172</v>
      </c>
      <c r="C184" s="37"/>
      <c r="D184" s="136"/>
      <c r="E184" s="37"/>
      <c r="F184" s="37"/>
      <c r="G184" s="37">
        <f>(C170*E184*F184)-H184</f>
        <v>0</v>
      </c>
      <c r="H184" s="70"/>
      <c r="I184" s="37">
        <f>SUM(E184*F184)*C170</f>
        <v>0</v>
      </c>
    </row>
    <row r="185" spans="1:9" ht="12.95" customHeight="1">
      <c r="A185" s="17">
        <v>904</v>
      </c>
      <c r="B185" s="38" t="s">
        <v>165</v>
      </c>
      <c r="C185" s="37"/>
      <c r="D185" s="136"/>
      <c r="E185" s="37"/>
      <c r="F185" s="37"/>
      <c r="G185" s="37">
        <f>(C185*E185*F185)-H185</f>
        <v>0</v>
      </c>
      <c r="H185" s="70"/>
      <c r="I185" s="37">
        <f>SUM(E185*F185)*C185</f>
        <v>0</v>
      </c>
    </row>
    <row r="186" spans="1:9" ht="12.95" customHeight="1">
      <c r="A186" s="17">
        <v>905</v>
      </c>
      <c r="B186" s="38" t="s">
        <v>270</v>
      </c>
      <c r="C186" s="37"/>
      <c r="D186" s="136"/>
      <c r="E186" s="37"/>
      <c r="F186" s="37"/>
      <c r="G186" s="37">
        <f>(C186*E186*F186)-H186</f>
        <v>0</v>
      </c>
      <c r="H186" s="70"/>
      <c r="I186" s="37">
        <f>SUM(E186*F186)*C186</f>
        <v>0</v>
      </c>
    </row>
    <row r="187" spans="1:9" ht="12.95" customHeight="1">
      <c r="A187" s="17">
        <v>906</v>
      </c>
      <c r="B187" s="38" t="s">
        <v>173</v>
      </c>
      <c r="C187" s="37"/>
      <c r="D187" s="136"/>
      <c r="E187" s="37"/>
      <c r="F187" s="37"/>
      <c r="G187" s="37">
        <f>(C187*E187*F187)-H187</f>
        <v>0</v>
      </c>
      <c r="H187" s="70"/>
      <c r="I187" s="37">
        <f>SUM(E187*F187)*C187</f>
        <v>0</v>
      </c>
    </row>
    <row r="188" spans="1:9" ht="12.95" customHeight="1">
      <c r="A188" s="17">
        <v>907</v>
      </c>
      <c r="B188" s="38" t="s">
        <v>174</v>
      </c>
      <c r="C188" s="37"/>
      <c r="D188" s="137"/>
      <c r="E188" s="37"/>
      <c r="F188" s="37"/>
      <c r="G188" s="37">
        <f>(C188*E188*F188)-H188</f>
        <v>0</v>
      </c>
      <c r="H188" s="70"/>
      <c r="I188" s="37">
        <f>SUM(E188*F188)*C188</f>
        <v>0</v>
      </c>
    </row>
    <row r="189" spans="1:9" ht="12.95" customHeight="1" thickBot="1">
      <c r="A189" s="17">
        <v>908</v>
      </c>
      <c r="B189" s="38" t="s">
        <v>175</v>
      </c>
      <c r="C189" s="37"/>
      <c r="D189" s="137"/>
      <c r="E189" s="37"/>
      <c r="F189" s="37"/>
      <c r="G189" s="37">
        <f>(C189*E189*F189)-H189</f>
        <v>0</v>
      </c>
      <c r="H189" s="70"/>
      <c r="I189" s="37">
        <f>SUM(E189*F189)*C189</f>
        <v>0</v>
      </c>
    </row>
    <row r="190" spans="1:9" ht="14.1" customHeight="1" thickBot="1">
      <c r="A190" s="91"/>
      <c r="B190" s="97"/>
      <c r="C190" s="98"/>
      <c r="D190" s="39"/>
      <c r="E190" s="59">
        <v>900</v>
      </c>
      <c r="F190" s="60" t="s">
        <v>237</v>
      </c>
      <c r="G190" s="61">
        <f>SUM(G182:G189)</f>
        <v>0</v>
      </c>
      <c r="H190" s="61">
        <f>SUM(H182:H189)</f>
        <v>0</v>
      </c>
      <c r="I190" s="61">
        <f>SUM(I182:I189)</f>
        <v>0</v>
      </c>
    </row>
    <row r="191" spans="1:9" ht="13.5" customHeight="1">
      <c r="A191" s="91"/>
      <c r="B191" s="97"/>
      <c r="C191" s="98"/>
      <c r="D191" s="98"/>
      <c r="E191" s="98"/>
      <c r="F191" s="98"/>
      <c r="G191" s="52"/>
      <c r="H191" s="46"/>
      <c r="I191" s="98"/>
    </row>
    <row r="192" spans="1:9" ht="12.95" customHeight="1">
      <c r="A192" s="71">
        <v>1000</v>
      </c>
      <c r="B192" s="66" t="s">
        <v>201</v>
      </c>
      <c r="C192" s="34" t="s">
        <v>222</v>
      </c>
      <c r="D192" s="34" t="s">
        <v>223</v>
      </c>
      <c r="E192" s="34" t="s">
        <v>224</v>
      </c>
      <c r="F192" s="34" t="s">
        <v>225</v>
      </c>
      <c r="G192" s="34" t="s">
        <v>216</v>
      </c>
      <c r="H192" s="34" t="s">
        <v>226</v>
      </c>
      <c r="I192" s="34" t="s">
        <v>185</v>
      </c>
    </row>
    <row r="193" spans="1:9" ht="12.95" customHeight="1">
      <c r="A193" s="91"/>
      <c r="B193" s="35"/>
      <c r="C193" s="34" t="s">
        <v>227</v>
      </c>
      <c r="D193" s="34" t="s">
        <v>228</v>
      </c>
      <c r="E193" s="34" t="s">
        <v>224</v>
      </c>
      <c r="F193" s="34" t="s">
        <v>229</v>
      </c>
      <c r="G193" s="34" t="s">
        <v>190</v>
      </c>
      <c r="H193" s="34" t="s">
        <v>191</v>
      </c>
      <c r="I193" s="34" t="s">
        <v>192</v>
      </c>
    </row>
    <row r="194" spans="1:9" ht="12.95" customHeight="1">
      <c r="A194" s="17">
        <v>1001</v>
      </c>
      <c r="B194" s="36" t="s">
        <v>176</v>
      </c>
      <c r="C194" s="113"/>
      <c r="D194" s="114"/>
      <c r="E194" s="113"/>
      <c r="F194" s="76"/>
      <c r="G194" s="37">
        <f t="shared" ref="G194:G200" si="15">(C194*E194*F194)-H194</f>
        <v>0</v>
      </c>
      <c r="H194" s="70"/>
      <c r="I194" s="37">
        <f t="shared" ref="I194:I200" si="16">SUM(E194*F194)*C194</f>
        <v>0</v>
      </c>
    </row>
    <row r="195" spans="1:9" ht="12.95" customHeight="1">
      <c r="A195" s="17">
        <v>1002</v>
      </c>
      <c r="B195" s="38" t="s">
        <v>177</v>
      </c>
      <c r="C195" s="113"/>
      <c r="D195" s="114"/>
      <c r="E195" s="113"/>
      <c r="F195" s="76"/>
      <c r="G195" s="37">
        <f t="shared" si="15"/>
        <v>0</v>
      </c>
      <c r="H195" s="37"/>
      <c r="I195" s="37">
        <f t="shared" si="16"/>
        <v>0</v>
      </c>
    </row>
    <row r="196" spans="1:9" ht="12.95" customHeight="1">
      <c r="A196" s="17">
        <v>1003</v>
      </c>
      <c r="B196" s="38" t="s">
        <v>178</v>
      </c>
      <c r="C196" s="37"/>
      <c r="D196" s="137"/>
      <c r="E196" s="37"/>
      <c r="F196" s="37"/>
      <c r="G196" s="37">
        <f t="shared" si="15"/>
        <v>0</v>
      </c>
      <c r="H196" s="37"/>
      <c r="I196" s="37">
        <f t="shared" si="16"/>
        <v>0</v>
      </c>
    </row>
    <row r="197" spans="1:9" ht="12.95" customHeight="1">
      <c r="A197" s="17">
        <v>1004</v>
      </c>
      <c r="B197" s="38" t="s">
        <v>179</v>
      </c>
      <c r="C197" s="113"/>
      <c r="D197" s="114"/>
      <c r="E197" s="113"/>
      <c r="F197" s="76"/>
      <c r="G197" s="37">
        <f t="shared" si="15"/>
        <v>0</v>
      </c>
      <c r="H197" s="37"/>
      <c r="I197" s="37">
        <f t="shared" si="16"/>
        <v>0</v>
      </c>
    </row>
    <row r="198" spans="1:9" ht="12.95" customHeight="1">
      <c r="A198" s="17">
        <v>1005</v>
      </c>
      <c r="B198" s="38" t="s">
        <v>180</v>
      </c>
      <c r="C198" s="113"/>
      <c r="D198" s="114"/>
      <c r="E198" s="113"/>
      <c r="F198" s="76"/>
      <c r="G198" s="37">
        <f t="shared" si="15"/>
        <v>0</v>
      </c>
      <c r="H198" s="37"/>
      <c r="I198" s="37">
        <f t="shared" si="16"/>
        <v>0</v>
      </c>
    </row>
    <row r="199" spans="1:9" ht="12.95" customHeight="1">
      <c r="A199" s="17">
        <f>A198+1</f>
        <v>1006</v>
      </c>
      <c r="B199" s="38" t="s">
        <v>181</v>
      </c>
      <c r="C199" s="37"/>
      <c r="D199" s="137"/>
      <c r="E199" s="37"/>
      <c r="F199" s="37"/>
      <c r="G199" s="37">
        <f t="shared" si="15"/>
        <v>0</v>
      </c>
      <c r="H199" s="37"/>
      <c r="I199" s="37">
        <f t="shared" si="16"/>
        <v>0</v>
      </c>
    </row>
    <row r="200" spans="1:9" ht="12.95" customHeight="1" thickBot="1">
      <c r="A200" s="17">
        <v>1007</v>
      </c>
      <c r="B200" s="38" t="s">
        <v>80</v>
      </c>
      <c r="C200" s="113"/>
      <c r="D200" s="114"/>
      <c r="E200" s="113"/>
      <c r="F200" s="76"/>
      <c r="G200" s="37">
        <f t="shared" si="15"/>
        <v>0</v>
      </c>
      <c r="H200" s="37"/>
      <c r="I200" s="37">
        <f t="shared" si="16"/>
        <v>0</v>
      </c>
    </row>
    <row r="201" spans="1:9" ht="14.1" customHeight="1" thickBot="1">
      <c r="A201" s="91"/>
      <c r="B201" s="97"/>
      <c r="C201" s="98"/>
      <c r="D201" s="39"/>
      <c r="E201" s="59">
        <v>1000</v>
      </c>
      <c r="F201" s="60" t="s">
        <v>237</v>
      </c>
      <c r="G201" s="61">
        <f>SUM(G194:G200)</f>
        <v>0</v>
      </c>
      <c r="H201" s="61">
        <f>SUM(H194:H200)</f>
        <v>0</v>
      </c>
      <c r="I201" s="61">
        <f>SUM(I194:I200)</f>
        <v>0</v>
      </c>
    </row>
    <row r="202" spans="1:9" ht="13.5" customHeight="1">
      <c r="A202" s="91"/>
      <c r="B202" s="97"/>
      <c r="C202" s="98"/>
      <c r="D202" s="98"/>
      <c r="E202" s="98"/>
      <c r="F202" s="98"/>
      <c r="G202" s="52"/>
      <c r="H202" s="46"/>
      <c r="I202" s="98"/>
    </row>
    <row r="203" spans="1:9" ht="12.95" customHeight="1">
      <c r="A203" s="32">
        <v>1100</v>
      </c>
      <c r="B203" s="66" t="s">
        <v>202</v>
      </c>
      <c r="C203" s="34" t="s">
        <v>222</v>
      </c>
      <c r="D203" s="34" t="s">
        <v>223</v>
      </c>
      <c r="E203" s="34" t="s">
        <v>224</v>
      </c>
      <c r="F203" s="34" t="s">
        <v>225</v>
      </c>
      <c r="G203" s="34" t="s">
        <v>216</v>
      </c>
      <c r="H203" s="34" t="s">
        <v>226</v>
      </c>
      <c r="I203" s="34" t="s">
        <v>185</v>
      </c>
    </row>
    <row r="204" spans="1:9" ht="12.95" customHeight="1">
      <c r="A204" s="91"/>
      <c r="B204" s="35"/>
      <c r="C204" s="34" t="s">
        <v>227</v>
      </c>
      <c r="D204" s="34" t="s">
        <v>228</v>
      </c>
      <c r="E204" s="34" t="s">
        <v>224</v>
      </c>
      <c r="F204" s="34" t="s">
        <v>229</v>
      </c>
      <c r="G204" s="34" t="s">
        <v>190</v>
      </c>
      <c r="H204" s="34" t="s">
        <v>191</v>
      </c>
      <c r="I204" s="34" t="s">
        <v>192</v>
      </c>
    </row>
    <row r="205" spans="1:9" ht="12.95" customHeight="1">
      <c r="A205" s="17">
        <v>1101</v>
      </c>
      <c r="B205" s="36" t="s">
        <v>81</v>
      </c>
      <c r="C205" s="113"/>
      <c r="D205" s="114"/>
      <c r="E205" s="113"/>
      <c r="F205" s="76"/>
      <c r="G205" s="37">
        <f t="shared" ref="G205:G210" si="17">(C205*E205*F205)-H205</f>
        <v>0</v>
      </c>
      <c r="H205" s="70"/>
      <c r="I205" s="37">
        <f t="shared" ref="I205:I210" si="18">SUM(E205*F205)*C205</f>
        <v>0</v>
      </c>
    </row>
    <row r="206" spans="1:9" ht="12.95" customHeight="1">
      <c r="A206" s="17">
        <v>1102</v>
      </c>
      <c r="B206" s="38" t="s">
        <v>82</v>
      </c>
      <c r="C206" s="113"/>
      <c r="D206" s="114"/>
      <c r="E206" s="113"/>
      <c r="F206" s="76"/>
      <c r="G206" s="37">
        <f t="shared" si="17"/>
        <v>0</v>
      </c>
      <c r="H206" s="37"/>
      <c r="I206" s="37">
        <f t="shared" si="18"/>
        <v>0</v>
      </c>
    </row>
    <row r="207" spans="1:9" ht="12.95" customHeight="1">
      <c r="A207" s="17">
        <v>1103</v>
      </c>
      <c r="B207" s="38" t="s">
        <v>83</v>
      </c>
      <c r="C207" s="37"/>
      <c r="D207" s="137"/>
      <c r="E207" s="37"/>
      <c r="F207" s="37"/>
      <c r="G207" s="37">
        <f t="shared" si="17"/>
        <v>0</v>
      </c>
      <c r="H207" s="37"/>
      <c r="I207" s="37">
        <f t="shared" si="18"/>
        <v>0</v>
      </c>
    </row>
    <row r="208" spans="1:9" ht="12.95" customHeight="1">
      <c r="A208" s="17">
        <v>1104</v>
      </c>
      <c r="B208" s="38" t="s">
        <v>84</v>
      </c>
      <c r="C208" s="113"/>
      <c r="D208" s="114"/>
      <c r="E208" s="113"/>
      <c r="F208" s="76"/>
      <c r="G208" s="37">
        <f t="shared" si="17"/>
        <v>0</v>
      </c>
      <c r="H208" s="37"/>
      <c r="I208" s="37">
        <f t="shared" si="18"/>
        <v>0</v>
      </c>
    </row>
    <row r="209" spans="1:9" ht="12.95" customHeight="1">
      <c r="A209" s="17">
        <v>1105</v>
      </c>
      <c r="B209" s="38" t="s">
        <v>85</v>
      </c>
      <c r="C209" s="113"/>
      <c r="D209" s="114"/>
      <c r="E209" s="113"/>
      <c r="F209" s="76"/>
      <c r="G209" s="37">
        <f t="shared" si="17"/>
        <v>0</v>
      </c>
      <c r="H209" s="37"/>
      <c r="I209" s="37">
        <f t="shared" si="18"/>
        <v>0</v>
      </c>
    </row>
    <row r="210" spans="1:9" ht="13.5" customHeight="1" thickBot="1">
      <c r="A210" s="17">
        <v>1106</v>
      </c>
      <c r="B210" s="38" t="s">
        <v>86</v>
      </c>
      <c r="C210" s="37"/>
      <c r="D210" s="137"/>
      <c r="E210" s="37"/>
      <c r="F210" s="37"/>
      <c r="G210" s="37">
        <f t="shared" si="17"/>
        <v>0</v>
      </c>
      <c r="H210" s="37"/>
      <c r="I210" s="37">
        <f t="shared" si="18"/>
        <v>0</v>
      </c>
    </row>
    <row r="211" spans="1:9" ht="14.1" customHeight="1" thickBot="1">
      <c r="A211" s="91"/>
      <c r="B211" s="97"/>
      <c r="C211" s="98"/>
      <c r="D211" s="55"/>
      <c r="E211" s="73">
        <v>11000</v>
      </c>
      <c r="F211" s="60" t="s">
        <v>237</v>
      </c>
      <c r="G211" s="61">
        <f>SUM(G205:G210)</f>
        <v>0</v>
      </c>
      <c r="H211" s="61">
        <f>SUM(H205:H210)</f>
        <v>0</v>
      </c>
      <c r="I211" s="61">
        <f>SUM(I205:I210)</f>
        <v>0</v>
      </c>
    </row>
    <row r="212" spans="1:9" ht="13.5" customHeight="1">
      <c r="A212" s="91"/>
      <c r="B212" s="97"/>
      <c r="C212" s="98"/>
      <c r="D212" s="98"/>
      <c r="E212" s="98"/>
      <c r="F212" s="98"/>
      <c r="G212" s="52"/>
      <c r="H212" s="46"/>
      <c r="I212" s="98"/>
    </row>
    <row r="213" spans="1:9" ht="12.95" customHeight="1">
      <c r="A213" s="32">
        <v>1200</v>
      </c>
      <c r="B213" s="66" t="s">
        <v>203</v>
      </c>
      <c r="C213" s="34" t="s">
        <v>222</v>
      </c>
      <c r="D213" s="34" t="s">
        <v>223</v>
      </c>
      <c r="E213" s="34" t="s">
        <v>224</v>
      </c>
      <c r="F213" s="34" t="s">
        <v>225</v>
      </c>
      <c r="G213" s="34" t="s">
        <v>216</v>
      </c>
      <c r="H213" s="34" t="s">
        <v>226</v>
      </c>
      <c r="I213" s="34" t="s">
        <v>185</v>
      </c>
    </row>
    <row r="214" spans="1:9" ht="12.95" customHeight="1">
      <c r="A214" s="91"/>
      <c r="B214" s="35"/>
      <c r="C214" s="34" t="s">
        <v>227</v>
      </c>
      <c r="D214" s="34" t="s">
        <v>228</v>
      </c>
      <c r="E214" s="34" t="s">
        <v>224</v>
      </c>
      <c r="F214" s="34" t="s">
        <v>229</v>
      </c>
      <c r="G214" s="34" t="s">
        <v>190</v>
      </c>
      <c r="H214" s="34" t="s">
        <v>191</v>
      </c>
      <c r="I214" s="34" t="s">
        <v>192</v>
      </c>
    </row>
    <row r="215" spans="1:9" ht="12.95" customHeight="1">
      <c r="A215" s="17">
        <v>1201</v>
      </c>
      <c r="B215" s="36" t="s">
        <v>87</v>
      </c>
      <c r="C215" s="113"/>
      <c r="D215" s="114"/>
      <c r="E215" s="113"/>
      <c r="F215" s="76"/>
      <c r="G215" s="37">
        <f>(C215*E215*F215)-H215</f>
        <v>0</v>
      </c>
      <c r="H215" s="70"/>
      <c r="I215" s="37">
        <f t="shared" ref="I215:I221" si="19">SUM(E215*F215)*C215</f>
        <v>0</v>
      </c>
    </row>
    <row r="216" spans="1:9" ht="12.95" customHeight="1">
      <c r="A216" s="17">
        <v>1202</v>
      </c>
      <c r="B216" s="38" t="s">
        <v>88</v>
      </c>
      <c r="C216" s="113"/>
      <c r="D216" s="114"/>
      <c r="E216" s="113"/>
      <c r="F216" s="76"/>
      <c r="G216" s="37">
        <f>(C216*E216*F216)-H216</f>
        <v>0</v>
      </c>
      <c r="H216" s="37"/>
      <c r="I216" s="37">
        <f t="shared" si="19"/>
        <v>0</v>
      </c>
    </row>
    <row r="217" spans="1:9" ht="12.95" customHeight="1">
      <c r="A217" s="17">
        <v>1203</v>
      </c>
      <c r="B217" s="38" t="s">
        <v>89</v>
      </c>
      <c r="C217" s="37"/>
      <c r="D217" s="137"/>
      <c r="E217" s="37"/>
      <c r="F217" s="37"/>
      <c r="G217" s="37">
        <f>(C217*E217*F216)-H217</f>
        <v>0</v>
      </c>
      <c r="H217" s="37"/>
      <c r="I217" s="37">
        <f t="shared" si="19"/>
        <v>0</v>
      </c>
    </row>
    <row r="218" spans="1:9" ht="12.95" customHeight="1">
      <c r="A218" s="17">
        <v>1204</v>
      </c>
      <c r="B218" s="38" t="s">
        <v>90</v>
      </c>
      <c r="C218" s="113"/>
      <c r="D218" s="114"/>
      <c r="E218" s="113"/>
      <c r="F218" s="76"/>
      <c r="G218" s="37">
        <f>(C218*E218*F218)-H218</f>
        <v>0</v>
      </c>
      <c r="H218" s="37"/>
      <c r="I218" s="37">
        <f t="shared" si="19"/>
        <v>0</v>
      </c>
    </row>
    <row r="219" spans="1:9" ht="12.95" customHeight="1">
      <c r="A219" s="17">
        <v>1205</v>
      </c>
      <c r="B219" s="38" t="s">
        <v>91</v>
      </c>
      <c r="C219" s="113"/>
      <c r="D219" s="114"/>
      <c r="E219" s="113"/>
      <c r="F219" s="76"/>
      <c r="G219" s="37">
        <f>(C219*E219*F219)-H219</f>
        <v>0</v>
      </c>
      <c r="H219" s="37"/>
      <c r="I219" s="37">
        <f t="shared" si="19"/>
        <v>0</v>
      </c>
    </row>
    <row r="220" spans="1:9" ht="12.95" customHeight="1">
      <c r="A220" s="17">
        <v>1206</v>
      </c>
      <c r="B220" s="38" t="s">
        <v>92</v>
      </c>
      <c r="C220" s="37"/>
      <c r="D220" s="137"/>
      <c r="E220" s="37"/>
      <c r="F220" s="37"/>
      <c r="G220" s="37">
        <f>(C220*E220*F220)-H220</f>
        <v>0</v>
      </c>
      <c r="H220" s="37"/>
      <c r="I220" s="37">
        <f t="shared" si="19"/>
        <v>0</v>
      </c>
    </row>
    <row r="221" spans="1:9" ht="12.95" customHeight="1" thickBot="1">
      <c r="A221" s="17">
        <v>1207</v>
      </c>
      <c r="B221" s="36" t="s">
        <v>93</v>
      </c>
      <c r="C221" s="113"/>
      <c r="D221" s="114"/>
      <c r="E221" s="113"/>
      <c r="F221" s="76"/>
      <c r="G221" s="37">
        <f>(C221*E221*F221)-H221</f>
        <v>0</v>
      </c>
      <c r="H221" s="70"/>
      <c r="I221" s="37">
        <f t="shared" si="19"/>
        <v>0</v>
      </c>
    </row>
    <row r="222" spans="1:9" ht="14.1" customHeight="1" thickBot="1">
      <c r="A222" s="91"/>
      <c r="B222" s="97"/>
      <c r="C222" s="98"/>
      <c r="D222" s="39"/>
      <c r="E222" s="73">
        <v>1200</v>
      </c>
      <c r="F222" s="60" t="s">
        <v>237</v>
      </c>
      <c r="G222" s="61">
        <f>SUM(G215:G221)</f>
        <v>0</v>
      </c>
      <c r="H222" s="61">
        <f>SUM(H215:H221)</f>
        <v>0</v>
      </c>
      <c r="I222" s="61">
        <f>SUM(I215:I221)</f>
        <v>0</v>
      </c>
    </row>
    <row r="223" spans="1:9" ht="13.5" customHeight="1">
      <c r="A223" s="91"/>
      <c r="B223" s="97"/>
      <c r="C223" s="98"/>
      <c r="D223" s="98"/>
      <c r="E223" s="98"/>
      <c r="F223" s="98"/>
      <c r="G223" s="52"/>
      <c r="H223" s="46"/>
      <c r="I223" s="98"/>
    </row>
    <row r="224" spans="1:9" ht="12.95" customHeight="1">
      <c r="A224" s="32">
        <v>1300</v>
      </c>
      <c r="B224" s="33" t="s">
        <v>94</v>
      </c>
      <c r="C224" s="34" t="s">
        <v>222</v>
      </c>
      <c r="D224" s="34" t="s">
        <v>223</v>
      </c>
      <c r="E224" s="34" t="s">
        <v>224</v>
      </c>
      <c r="F224" s="34" t="s">
        <v>225</v>
      </c>
      <c r="G224" s="34" t="s">
        <v>216</v>
      </c>
      <c r="H224" s="34" t="s">
        <v>226</v>
      </c>
      <c r="I224" s="34" t="s">
        <v>185</v>
      </c>
    </row>
    <row r="225" spans="1:9" ht="12.95" customHeight="1">
      <c r="A225" s="91"/>
      <c r="B225" s="35"/>
      <c r="C225" s="34" t="s">
        <v>227</v>
      </c>
      <c r="D225" s="34" t="s">
        <v>228</v>
      </c>
      <c r="E225" s="34" t="s">
        <v>224</v>
      </c>
      <c r="F225" s="34" t="s">
        <v>229</v>
      </c>
      <c r="G225" s="34" t="s">
        <v>190</v>
      </c>
      <c r="H225" s="34" t="s">
        <v>191</v>
      </c>
      <c r="I225" s="34" t="s">
        <v>192</v>
      </c>
    </row>
    <row r="226" spans="1:9" ht="12.95" customHeight="1">
      <c r="A226" s="17">
        <v>1301</v>
      </c>
      <c r="B226" s="36" t="s">
        <v>95</v>
      </c>
      <c r="C226" s="113"/>
      <c r="D226" s="114"/>
      <c r="E226" s="113"/>
      <c r="F226" s="76"/>
      <c r="G226" s="37">
        <f>(C226*E226*F226)-H226</f>
        <v>0</v>
      </c>
      <c r="H226" s="70"/>
      <c r="I226" s="37">
        <f>SUM(E226*F226)*C226</f>
        <v>0</v>
      </c>
    </row>
    <row r="227" spans="1:9" ht="12.95" customHeight="1" thickBot="1">
      <c r="A227" s="17">
        <v>1302</v>
      </c>
      <c r="B227" s="38" t="s">
        <v>96</v>
      </c>
      <c r="C227" s="113"/>
      <c r="D227" s="114"/>
      <c r="E227" s="113"/>
      <c r="F227" s="76"/>
      <c r="G227" s="37">
        <f>(C227*E227*F227)-H227</f>
        <v>0</v>
      </c>
      <c r="H227" s="37"/>
      <c r="I227" s="37">
        <f>SUM(E227*F227)*C227</f>
        <v>0</v>
      </c>
    </row>
    <row r="228" spans="1:9" ht="14.1" customHeight="1" thickBot="1">
      <c r="A228" s="91"/>
      <c r="B228" s="97"/>
      <c r="C228" s="98"/>
      <c r="D228" s="39"/>
      <c r="E228" s="73">
        <v>1300</v>
      </c>
      <c r="F228" s="60" t="s">
        <v>237</v>
      </c>
      <c r="G228" s="61">
        <f>SUM(G226:G227)</f>
        <v>0</v>
      </c>
      <c r="H228" s="61">
        <f>SUM(H226:H227)</f>
        <v>0</v>
      </c>
      <c r="I228" s="61">
        <f>SUM(I226:I227)</f>
        <v>0</v>
      </c>
    </row>
    <row r="229" spans="1:9" ht="13.5" customHeight="1">
      <c r="A229" s="91"/>
      <c r="B229" s="97"/>
      <c r="C229" s="98"/>
      <c r="D229" s="98"/>
      <c r="E229" s="98"/>
      <c r="F229" s="98"/>
      <c r="G229" s="52"/>
      <c r="H229" s="46"/>
      <c r="I229" s="98"/>
    </row>
    <row r="230" spans="1:9" ht="12.95" customHeight="1">
      <c r="A230" s="32">
        <v>1400</v>
      </c>
      <c r="B230" s="66" t="s">
        <v>205</v>
      </c>
      <c r="C230" s="34" t="s">
        <v>222</v>
      </c>
      <c r="D230" s="34" t="s">
        <v>223</v>
      </c>
      <c r="E230" s="34" t="s">
        <v>224</v>
      </c>
      <c r="F230" s="34" t="s">
        <v>225</v>
      </c>
      <c r="G230" s="34" t="s">
        <v>216</v>
      </c>
      <c r="H230" s="34" t="s">
        <v>226</v>
      </c>
      <c r="I230" s="34" t="s">
        <v>185</v>
      </c>
    </row>
    <row r="231" spans="1:9" ht="12.95" customHeight="1">
      <c r="A231" s="91"/>
      <c r="B231" s="35"/>
      <c r="C231" s="34" t="s">
        <v>227</v>
      </c>
      <c r="D231" s="34" t="s">
        <v>228</v>
      </c>
      <c r="E231" s="34" t="s">
        <v>224</v>
      </c>
      <c r="F231" s="34" t="s">
        <v>229</v>
      </c>
      <c r="G231" s="34" t="s">
        <v>190</v>
      </c>
      <c r="H231" s="34" t="s">
        <v>191</v>
      </c>
      <c r="I231" s="34" t="s">
        <v>192</v>
      </c>
    </row>
    <row r="232" spans="1:9" ht="12.95" customHeight="1">
      <c r="A232" s="17">
        <v>1401</v>
      </c>
      <c r="B232" s="36" t="s">
        <v>97</v>
      </c>
      <c r="C232" s="113"/>
      <c r="D232" s="114"/>
      <c r="E232" s="113"/>
      <c r="F232" s="76"/>
      <c r="G232" s="37">
        <f t="shared" ref="G232:G241" si="20">(C232*E232*F232)-H232</f>
        <v>0</v>
      </c>
      <c r="H232" s="70"/>
      <c r="I232" s="37">
        <f t="shared" ref="I232:I241" si="21">SUM(E232*F232)*C232</f>
        <v>0</v>
      </c>
    </row>
    <row r="233" spans="1:9" ht="12.95" customHeight="1">
      <c r="A233" s="17">
        <v>1402</v>
      </c>
      <c r="B233" s="38" t="s">
        <v>98</v>
      </c>
      <c r="C233" s="113"/>
      <c r="D233" s="114"/>
      <c r="E233" s="113"/>
      <c r="F233" s="76"/>
      <c r="G233" s="37">
        <f t="shared" si="20"/>
        <v>0</v>
      </c>
      <c r="H233" s="37"/>
      <c r="I233" s="37">
        <f t="shared" si="21"/>
        <v>0</v>
      </c>
    </row>
    <row r="234" spans="1:9" ht="12.95" customHeight="1">
      <c r="A234" s="17">
        <v>1403</v>
      </c>
      <c r="B234" s="36" t="s">
        <v>99</v>
      </c>
      <c r="C234" s="113"/>
      <c r="D234" s="114"/>
      <c r="E234" s="113"/>
      <c r="F234" s="76"/>
      <c r="G234" s="37">
        <f t="shared" si="20"/>
        <v>0</v>
      </c>
      <c r="H234" s="70"/>
      <c r="I234" s="37">
        <f t="shared" si="21"/>
        <v>0</v>
      </c>
    </row>
    <row r="235" spans="1:9" ht="12.95" customHeight="1">
      <c r="A235" s="17">
        <v>1404</v>
      </c>
      <c r="B235" s="38" t="s">
        <v>100</v>
      </c>
      <c r="C235" s="113"/>
      <c r="D235" s="114"/>
      <c r="E235" s="113"/>
      <c r="F235" s="76"/>
      <c r="G235" s="37">
        <f t="shared" si="20"/>
        <v>0</v>
      </c>
      <c r="H235" s="37"/>
      <c r="I235" s="37">
        <f t="shared" si="21"/>
        <v>0</v>
      </c>
    </row>
    <row r="236" spans="1:9" ht="12.95" customHeight="1">
      <c r="A236" s="17">
        <v>1405</v>
      </c>
      <c r="B236" s="36" t="s">
        <v>101</v>
      </c>
      <c r="C236" s="113"/>
      <c r="D236" s="114"/>
      <c r="E236" s="113"/>
      <c r="F236" s="76"/>
      <c r="G236" s="37">
        <f t="shared" si="20"/>
        <v>0</v>
      </c>
      <c r="H236" s="70"/>
      <c r="I236" s="37">
        <f t="shared" si="21"/>
        <v>0</v>
      </c>
    </row>
    <row r="237" spans="1:9" ht="12.95" customHeight="1">
      <c r="A237" s="17">
        <v>1406</v>
      </c>
      <c r="B237" s="38" t="s">
        <v>102</v>
      </c>
      <c r="C237" s="113"/>
      <c r="D237" s="114"/>
      <c r="E237" s="113"/>
      <c r="F237" s="76"/>
      <c r="G237" s="37">
        <f t="shared" si="20"/>
        <v>0</v>
      </c>
      <c r="H237" s="37"/>
      <c r="I237" s="37">
        <f t="shared" si="21"/>
        <v>0</v>
      </c>
    </row>
    <row r="238" spans="1:9" ht="12.95" customHeight="1">
      <c r="A238" s="17">
        <v>1407</v>
      </c>
      <c r="B238" s="36" t="s">
        <v>103</v>
      </c>
      <c r="C238" s="113"/>
      <c r="D238" s="114"/>
      <c r="E238" s="113"/>
      <c r="F238" s="76"/>
      <c r="G238" s="37">
        <f t="shared" si="20"/>
        <v>0</v>
      </c>
      <c r="H238" s="70"/>
      <c r="I238" s="37">
        <f t="shared" si="21"/>
        <v>0</v>
      </c>
    </row>
    <row r="239" spans="1:9" ht="12.95" customHeight="1">
      <c r="A239" s="17">
        <v>1408</v>
      </c>
      <c r="B239" s="38" t="s">
        <v>104</v>
      </c>
      <c r="C239" s="113"/>
      <c r="D239" s="114"/>
      <c r="E239" s="113"/>
      <c r="F239" s="76"/>
      <c r="G239" s="37">
        <f t="shared" si="20"/>
        <v>0</v>
      </c>
      <c r="H239" s="37"/>
      <c r="I239" s="37">
        <f t="shared" si="21"/>
        <v>0</v>
      </c>
    </row>
    <row r="240" spans="1:9" ht="12.95" customHeight="1">
      <c r="A240" s="17">
        <v>1409</v>
      </c>
      <c r="B240" s="36" t="s">
        <v>105</v>
      </c>
      <c r="C240" s="113"/>
      <c r="D240" s="114"/>
      <c r="E240" s="113"/>
      <c r="F240" s="76"/>
      <c r="G240" s="37">
        <f t="shared" si="20"/>
        <v>0</v>
      </c>
      <c r="H240" s="70"/>
      <c r="I240" s="37">
        <f t="shared" si="21"/>
        <v>0</v>
      </c>
    </row>
    <row r="241" spans="1:9" ht="12.95" customHeight="1" thickBot="1">
      <c r="A241" s="17">
        <v>1410</v>
      </c>
      <c r="B241" s="38" t="s">
        <v>106</v>
      </c>
      <c r="C241" s="113"/>
      <c r="D241" s="114"/>
      <c r="E241" s="113"/>
      <c r="F241" s="76"/>
      <c r="G241" s="37">
        <f t="shared" si="20"/>
        <v>0</v>
      </c>
      <c r="H241" s="37"/>
      <c r="I241" s="37">
        <f t="shared" si="21"/>
        <v>0</v>
      </c>
    </row>
    <row r="242" spans="1:9" ht="14.1" customHeight="1" thickBot="1">
      <c r="A242" s="91"/>
      <c r="B242" s="97"/>
      <c r="C242" s="98"/>
      <c r="D242" s="39"/>
      <c r="E242" s="73">
        <v>1400</v>
      </c>
      <c r="F242" s="60" t="s">
        <v>237</v>
      </c>
      <c r="G242" s="61">
        <f>SUM(G232:G241)</f>
        <v>0</v>
      </c>
      <c r="H242" s="88">
        <f>SUM(H232:H241)</f>
        <v>0</v>
      </c>
      <c r="I242" s="112">
        <f>SUM(I232:I241)</f>
        <v>0</v>
      </c>
    </row>
    <row r="243" spans="1:9" ht="13.5" customHeight="1">
      <c r="A243" s="91"/>
      <c r="B243" s="97"/>
      <c r="C243" s="98"/>
      <c r="D243" s="98"/>
      <c r="E243" s="98"/>
      <c r="F243" s="98"/>
      <c r="G243" s="74"/>
      <c r="H243" s="75">
        <f>I243-G243</f>
        <v>0</v>
      </c>
      <c r="I243" s="98"/>
    </row>
    <row r="244" spans="1:9" ht="12.95" customHeight="1">
      <c r="A244" s="32">
        <v>1500</v>
      </c>
      <c r="B244" s="66" t="s">
        <v>206</v>
      </c>
      <c r="C244" s="34" t="s">
        <v>222</v>
      </c>
      <c r="D244" s="34" t="s">
        <v>223</v>
      </c>
      <c r="E244" s="34" t="s">
        <v>224</v>
      </c>
      <c r="F244" s="34" t="s">
        <v>225</v>
      </c>
      <c r="G244" s="34" t="s">
        <v>216</v>
      </c>
      <c r="H244" s="34" t="s">
        <v>226</v>
      </c>
      <c r="I244" s="34" t="s">
        <v>185</v>
      </c>
    </row>
    <row r="245" spans="1:9" ht="12.95" customHeight="1">
      <c r="A245" s="91"/>
      <c r="B245" s="35"/>
      <c r="C245" s="34" t="s">
        <v>227</v>
      </c>
      <c r="D245" s="85" t="s">
        <v>228</v>
      </c>
      <c r="E245" s="34" t="s">
        <v>224</v>
      </c>
      <c r="F245" s="34" t="s">
        <v>229</v>
      </c>
      <c r="G245" s="34" t="s">
        <v>190</v>
      </c>
      <c r="H245" s="34" t="s">
        <v>191</v>
      </c>
      <c r="I245" s="34" t="s">
        <v>192</v>
      </c>
    </row>
    <row r="246" spans="1:9" ht="12.95" customHeight="1">
      <c r="A246" s="17">
        <v>1501</v>
      </c>
      <c r="B246" s="138" t="s">
        <v>107</v>
      </c>
      <c r="C246" s="183"/>
      <c r="D246" s="184"/>
      <c r="E246" s="99"/>
      <c r="F246" s="96"/>
      <c r="G246" s="37">
        <f t="shared" ref="G246:G253" si="22">(C246*E246*F246)-H246</f>
        <v>0</v>
      </c>
      <c r="H246" s="70"/>
      <c r="I246" s="37">
        <f t="shared" ref="I246:I253" si="23">SUM(E246*F246)*C246</f>
        <v>0</v>
      </c>
    </row>
    <row r="247" spans="1:9" ht="12.95" customHeight="1">
      <c r="A247" s="17">
        <v>1502</v>
      </c>
      <c r="B247" s="36" t="s">
        <v>108</v>
      </c>
      <c r="C247" s="183"/>
      <c r="D247" s="184"/>
      <c r="E247" s="99"/>
      <c r="F247" s="96"/>
      <c r="G247" s="37">
        <f t="shared" si="22"/>
        <v>0</v>
      </c>
      <c r="H247" s="70"/>
      <c r="I247" s="37">
        <f t="shared" si="23"/>
        <v>0</v>
      </c>
    </row>
    <row r="248" spans="1:9" ht="12.95" customHeight="1">
      <c r="A248" s="17">
        <v>1503</v>
      </c>
      <c r="B248" s="38" t="s">
        <v>109</v>
      </c>
      <c r="C248" s="183"/>
      <c r="D248" s="184"/>
      <c r="E248" s="99"/>
      <c r="F248" s="96"/>
      <c r="G248" s="37">
        <f t="shared" si="22"/>
        <v>0</v>
      </c>
      <c r="H248" s="70"/>
      <c r="I248" s="37">
        <f t="shared" si="23"/>
        <v>0</v>
      </c>
    </row>
    <row r="249" spans="1:9" ht="12.95" customHeight="1">
      <c r="A249" s="17">
        <v>1504</v>
      </c>
      <c r="B249" s="38" t="s">
        <v>110</v>
      </c>
      <c r="C249" s="183"/>
      <c r="D249" s="184"/>
      <c r="E249" s="99"/>
      <c r="F249" s="96"/>
      <c r="G249" s="37">
        <f t="shared" si="22"/>
        <v>0</v>
      </c>
      <c r="H249" s="70"/>
      <c r="I249" s="37">
        <f t="shared" si="23"/>
        <v>0</v>
      </c>
    </row>
    <row r="250" spans="1:9" ht="12.95" customHeight="1">
      <c r="A250" s="17">
        <v>1505</v>
      </c>
      <c r="B250" s="38" t="s">
        <v>252</v>
      </c>
      <c r="C250" s="183"/>
      <c r="D250" s="184"/>
      <c r="E250" s="99"/>
      <c r="F250" s="96"/>
      <c r="G250" s="37">
        <f t="shared" si="22"/>
        <v>0</v>
      </c>
      <c r="H250" s="70"/>
      <c r="I250" s="37">
        <f t="shared" si="23"/>
        <v>0</v>
      </c>
    </row>
    <row r="251" spans="1:9" ht="12.95" customHeight="1">
      <c r="A251" s="17">
        <v>1506</v>
      </c>
      <c r="B251" s="38" t="s">
        <v>111</v>
      </c>
      <c r="C251" s="183"/>
      <c r="D251" s="184"/>
      <c r="E251" s="99"/>
      <c r="F251" s="96"/>
      <c r="G251" s="37">
        <f t="shared" si="22"/>
        <v>0</v>
      </c>
      <c r="H251" s="70"/>
      <c r="I251" s="37">
        <f t="shared" si="23"/>
        <v>0</v>
      </c>
    </row>
    <row r="252" spans="1:9" ht="12.95" customHeight="1">
      <c r="A252" s="17">
        <v>1507</v>
      </c>
      <c r="B252" s="38" t="s">
        <v>112</v>
      </c>
      <c r="C252" s="183"/>
      <c r="D252" s="184"/>
      <c r="E252" s="99"/>
      <c r="F252" s="96"/>
      <c r="G252" s="37">
        <f t="shared" si="22"/>
        <v>0</v>
      </c>
      <c r="H252" s="70"/>
      <c r="I252" s="37">
        <f t="shared" si="23"/>
        <v>0</v>
      </c>
    </row>
    <row r="253" spans="1:9" ht="12.95" customHeight="1" thickBot="1">
      <c r="A253" s="17">
        <v>1508</v>
      </c>
      <c r="B253" s="38" t="s">
        <v>113</v>
      </c>
      <c r="C253" s="183"/>
      <c r="D253" s="184"/>
      <c r="E253" s="99"/>
      <c r="F253" s="96"/>
      <c r="G253" s="37">
        <f t="shared" si="22"/>
        <v>0</v>
      </c>
      <c r="H253" s="70"/>
      <c r="I253" s="37">
        <f t="shared" si="23"/>
        <v>0</v>
      </c>
    </row>
    <row r="254" spans="1:9" ht="14.1" customHeight="1" thickBot="1">
      <c r="A254" s="91"/>
      <c r="B254" s="182"/>
      <c r="C254" s="101"/>
      <c r="D254" s="39"/>
      <c r="E254" s="73">
        <v>1500</v>
      </c>
      <c r="F254" s="60" t="s">
        <v>237</v>
      </c>
      <c r="G254" s="61">
        <f>SUM(G246:G253)</f>
        <v>0</v>
      </c>
      <c r="H254" s="61">
        <f>SUM(H246:H253)</f>
        <v>0</v>
      </c>
      <c r="I254" s="61">
        <f>SUM(I246:I253)</f>
        <v>0</v>
      </c>
    </row>
    <row r="255" spans="1:9" ht="13.5" customHeight="1">
      <c r="A255" s="91"/>
      <c r="B255" s="182"/>
      <c r="C255" s="101"/>
      <c r="D255" s="98"/>
      <c r="E255" s="98"/>
      <c r="F255" s="98"/>
      <c r="G255" s="52"/>
      <c r="H255" s="46"/>
      <c r="I255" s="98"/>
    </row>
    <row r="256" spans="1:9" ht="12.95" customHeight="1">
      <c r="A256" s="32">
        <v>1600</v>
      </c>
      <c r="B256" s="66" t="s">
        <v>207</v>
      </c>
      <c r="C256" s="34" t="s">
        <v>222</v>
      </c>
      <c r="D256" s="34" t="s">
        <v>223</v>
      </c>
      <c r="E256" s="34" t="s">
        <v>224</v>
      </c>
      <c r="F256" s="34" t="s">
        <v>225</v>
      </c>
      <c r="G256" s="34" t="s">
        <v>216</v>
      </c>
      <c r="H256" s="34" t="s">
        <v>226</v>
      </c>
      <c r="I256" s="34" t="s">
        <v>185</v>
      </c>
    </row>
    <row r="257" spans="1:9" ht="12.95" customHeight="1">
      <c r="A257" s="91"/>
      <c r="B257" s="35"/>
      <c r="C257" s="34" t="s">
        <v>227</v>
      </c>
      <c r="D257" s="85" t="s">
        <v>228</v>
      </c>
      <c r="E257" s="34" t="s">
        <v>224</v>
      </c>
      <c r="F257" s="34" t="s">
        <v>229</v>
      </c>
      <c r="G257" s="34" t="s">
        <v>190</v>
      </c>
      <c r="H257" s="34" t="s">
        <v>191</v>
      </c>
      <c r="I257" s="85" t="s">
        <v>192</v>
      </c>
    </row>
    <row r="258" spans="1:9" ht="12.95" customHeight="1">
      <c r="A258" s="92">
        <v>1601</v>
      </c>
      <c r="B258" s="36" t="s">
        <v>114</v>
      </c>
      <c r="C258" s="183"/>
      <c r="D258" s="184"/>
      <c r="E258" s="99"/>
      <c r="F258" s="96"/>
      <c r="G258" s="37">
        <f t="shared" ref="G258:G264" si="24">(C258*E258*F258)-H258</f>
        <v>0</v>
      </c>
      <c r="H258" s="70"/>
      <c r="I258" s="37">
        <f t="shared" ref="I258:I264" si="25">SUM(E258*F258)*C258</f>
        <v>0</v>
      </c>
    </row>
    <row r="259" spans="1:9" ht="12.95" customHeight="1">
      <c r="A259" s="92">
        <v>1602</v>
      </c>
      <c r="B259" s="38" t="s">
        <v>115</v>
      </c>
      <c r="C259" s="183"/>
      <c r="D259" s="184"/>
      <c r="E259" s="99"/>
      <c r="F259" s="96"/>
      <c r="G259" s="37">
        <f t="shared" si="24"/>
        <v>0</v>
      </c>
      <c r="H259" s="70"/>
      <c r="I259" s="37">
        <f t="shared" si="25"/>
        <v>0</v>
      </c>
    </row>
    <row r="260" spans="1:9" ht="12.95" customHeight="1">
      <c r="A260" s="92">
        <v>1603</v>
      </c>
      <c r="B260" s="38" t="s">
        <v>116</v>
      </c>
      <c r="C260" s="183"/>
      <c r="D260" s="184"/>
      <c r="E260" s="99"/>
      <c r="F260" s="96"/>
      <c r="G260" s="37">
        <f t="shared" si="24"/>
        <v>0</v>
      </c>
      <c r="H260" s="70"/>
      <c r="I260" s="37">
        <f t="shared" si="25"/>
        <v>0</v>
      </c>
    </row>
    <row r="261" spans="1:9" ht="12.95" customHeight="1">
      <c r="A261" s="92">
        <v>1604</v>
      </c>
      <c r="B261" s="38" t="s">
        <v>117</v>
      </c>
      <c r="C261" s="183"/>
      <c r="D261" s="184"/>
      <c r="E261" s="99"/>
      <c r="F261" s="96"/>
      <c r="G261" s="37">
        <f t="shared" si="24"/>
        <v>0</v>
      </c>
      <c r="H261" s="70"/>
      <c r="I261" s="37">
        <f t="shared" si="25"/>
        <v>0</v>
      </c>
    </row>
    <row r="262" spans="1:9" ht="12.95" customHeight="1">
      <c r="A262" s="92">
        <v>1605</v>
      </c>
      <c r="B262" s="38" t="s">
        <v>118</v>
      </c>
      <c r="C262" s="183"/>
      <c r="D262" s="184"/>
      <c r="E262" s="99"/>
      <c r="F262" s="96"/>
      <c r="G262" s="37">
        <f t="shared" si="24"/>
        <v>0</v>
      </c>
      <c r="H262" s="70"/>
      <c r="I262" s="37">
        <f t="shared" si="25"/>
        <v>0</v>
      </c>
    </row>
    <row r="263" spans="1:9" ht="12.95" customHeight="1">
      <c r="A263" s="92">
        <v>1606</v>
      </c>
      <c r="B263" s="38" t="s">
        <v>119</v>
      </c>
      <c r="C263" s="183"/>
      <c r="D263" s="184"/>
      <c r="E263" s="99"/>
      <c r="F263" s="96"/>
      <c r="G263" s="37">
        <f t="shared" si="24"/>
        <v>0</v>
      </c>
      <c r="H263" s="70"/>
      <c r="I263" s="37">
        <f t="shared" si="25"/>
        <v>0</v>
      </c>
    </row>
    <row r="264" spans="1:9" ht="12.95" customHeight="1" thickBot="1">
      <c r="A264" s="92">
        <v>1607</v>
      </c>
      <c r="B264" s="87" t="s">
        <v>120</v>
      </c>
      <c r="C264" s="183"/>
      <c r="D264" s="184"/>
      <c r="E264" s="178"/>
      <c r="F264" s="179"/>
      <c r="G264" s="89">
        <f t="shared" si="24"/>
        <v>0</v>
      </c>
      <c r="H264" s="166"/>
      <c r="I264" s="89">
        <f t="shared" si="25"/>
        <v>0</v>
      </c>
    </row>
    <row r="265" spans="1:9" ht="14.1" customHeight="1" thickBot="1">
      <c r="A265" s="91"/>
      <c r="B265" s="97"/>
      <c r="C265"/>
      <c r="D265"/>
      <c r="E265" s="73">
        <v>1600</v>
      </c>
      <c r="F265" s="60" t="s">
        <v>237</v>
      </c>
      <c r="G265" s="61">
        <f>SUM(G258:G264)</f>
        <v>0</v>
      </c>
      <c r="H265" s="61">
        <f>SUM(H258:H264)</f>
        <v>0</v>
      </c>
      <c r="I265" s="61">
        <f>SUM(I258:I264)</f>
        <v>0</v>
      </c>
    </row>
    <row r="266" spans="1:9" ht="13.5" customHeight="1">
      <c r="A266" s="91"/>
      <c r="B266" s="97"/>
      <c r="C266" s="98"/>
      <c r="D266" s="98"/>
      <c r="E266" s="98"/>
      <c r="F266" s="98"/>
      <c r="G266" s="180"/>
      <c r="H266" s="181"/>
      <c r="I266" s="98"/>
    </row>
    <row r="267" spans="1:9" ht="12.95" customHeight="1">
      <c r="A267" s="32">
        <v>1700</v>
      </c>
      <c r="B267" s="66" t="s">
        <v>121</v>
      </c>
      <c r="C267" s="34" t="s">
        <v>222</v>
      </c>
      <c r="D267" s="34" t="s">
        <v>223</v>
      </c>
      <c r="E267" s="34" t="s">
        <v>224</v>
      </c>
      <c r="F267" s="34" t="s">
        <v>225</v>
      </c>
      <c r="G267" s="34" t="s">
        <v>216</v>
      </c>
      <c r="H267" s="34" t="s">
        <v>226</v>
      </c>
      <c r="I267" s="34" t="s">
        <v>185</v>
      </c>
    </row>
    <row r="268" spans="1:9" ht="12.95" customHeight="1">
      <c r="A268" s="91"/>
      <c r="B268" s="58"/>
      <c r="C268" s="34" t="s">
        <v>227</v>
      </c>
      <c r="D268" s="34" t="s">
        <v>228</v>
      </c>
      <c r="E268" s="85" t="s">
        <v>224</v>
      </c>
      <c r="F268" s="34" t="s">
        <v>229</v>
      </c>
      <c r="G268" s="34" t="s">
        <v>190</v>
      </c>
      <c r="H268" s="34" t="s">
        <v>191</v>
      </c>
      <c r="I268" s="34" t="s">
        <v>192</v>
      </c>
    </row>
    <row r="269" spans="1:9" ht="12.95" customHeight="1">
      <c r="A269" s="17">
        <v>1701</v>
      </c>
      <c r="B269" s="138" t="s">
        <v>18</v>
      </c>
      <c r="C269" s="183"/>
      <c r="D269" s="184"/>
      <c r="E269" s="185"/>
      <c r="F269" s="76"/>
      <c r="G269" s="37">
        <f t="shared" ref="G269:G289" si="26">(C269*E269*F269)-H269</f>
        <v>0</v>
      </c>
      <c r="H269" s="70"/>
      <c r="I269" s="37">
        <f t="shared" ref="I269:I288" si="27">SUM(E269*F269)*C269</f>
        <v>0</v>
      </c>
    </row>
    <row r="270" spans="1:9" ht="12.95" customHeight="1">
      <c r="A270" s="17">
        <v>1702</v>
      </c>
      <c r="B270" s="36" t="s">
        <v>19</v>
      </c>
      <c r="C270" s="183"/>
      <c r="D270" s="184"/>
      <c r="E270" s="185"/>
      <c r="F270" s="76"/>
      <c r="G270" s="37">
        <f t="shared" si="26"/>
        <v>0</v>
      </c>
      <c r="H270" s="70"/>
      <c r="I270" s="37">
        <f t="shared" si="27"/>
        <v>0</v>
      </c>
    </row>
    <row r="271" spans="1:9" ht="12.95" customHeight="1">
      <c r="A271" s="17">
        <v>1703</v>
      </c>
      <c r="B271" s="38" t="s">
        <v>20</v>
      </c>
      <c r="C271" s="183"/>
      <c r="D271" s="184"/>
      <c r="E271" s="185"/>
      <c r="F271" s="76"/>
      <c r="G271" s="37">
        <f t="shared" si="26"/>
        <v>0</v>
      </c>
      <c r="H271" s="70"/>
      <c r="I271" s="37">
        <f t="shared" si="27"/>
        <v>0</v>
      </c>
    </row>
    <row r="272" spans="1:9" ht="12.95" customHeight="1">
      <c r="A272" s="17">
        <v>1704</v>
      </c>
      <c r="B272" s="38" t="s">
        <v>21</v>
      </c>
      <c r="C272" s="183"/>
      <c r="D272" s="184"/>
      <c r="E272" s="185"/>
      <c r="F272" s="76"/>
      <c r="G272" s="37">
        <f t="shared" si="26"/>
        <v>0</v>
      </c>
      <c r="H272" s="70"/>
      <c r="I272" s="37">
        <f t="shared" si="27"/>
        <v>0</v>
      </c>
    </row>
    <row r="273" spans="1:9" ht="12.95" customHeight="1">
      <c r="A273" s="17">
        <v>1705</v>
      </c>
      <c r="B273" s="38" t="s">
        <v>22</v>
      </c>
      <c r="C273" s="183"/>
      <c r="D273" s="184"/>
      <c r="E273" s="185"/>
      <c r="F273" s="76"/>
      <c r="G273" s="37">
        <f t="shared" si="26"/>
        <v>0</v>
      </c>
      <c r="H273" s="70"/>
      <c r="I273" s="37">
        <f t="shared" si="27"/>
        <v>0</v>
      </c>
    </row>
    <row r="274" spans="1:9" ht="12.95" customHeight="1">
      <c r="A274" s="17">
        <v>1706</v>
      </c>
      <c r="B274" s="38" t="s">
        <v>23</v>
      </c>
      <c r="C274" s="183"/>
      <c r="D274" s="184"/>
      <c r="E274" s="185"/>
      <c r="F274" s="76"/>
      <c r="G274" s="37">
        <f t="shared" si="26"/>
        <v>0</v>
      </c>
      <c r="H274" s="70"/>
      <c r="I274" s="37">
        <f t="shared" si="27"/>
        <v>0</v>
      </c>
    </row>
    <row r="275" spans="1:9" ht="12.95" customHeight="1">
      <c r="A275" s="17">
        <v>1707</v>
      </c>
      <c r="B275" s="38" t="s">
        <v>24</v>
      </c>
      <c r="C275" s="183"/>
      <c r="D275" s="184"/>
      <c r="E275" s="185"/>
      <c r="F275" s="76"/>
      <c r="G275" s="37">
        <f t="shared" si="26"/>
        <v>0</v>
      </c>
      <c r="H275" s="70"/>
      <c r="I275" s="37">
        <f t="shared" si="27"/>
        <v>0</v>
      </c>
    </row>
    <row r="276" spans="1:9" ht="12.95" customHeight="1">
      <c r="A276" s="17">
        <v>1708</v>
      </c>
      <c r="B276" s="38" t="s">
        <v>25</v>
      </c>
      <c r="C276" s="183"/>
      <c r="D276" s="184"/>
      <c r="E276" s="185"/>
      <c r="F276" s="76"/>
      <c r="G276" s="37">
        <f t="shared" si="26"/>
        <v>0</v>
      </c>
      <c r="H276" s="70"/>
      <c r="I276" s="37">
        <f t="shared" si="27"/>
        <v>0</v>
      </c>
    </row>
    <row r="277" spans="1:9" ht="12.95" customHeight="1">
      <c r="A277" s="17">
        <v>1709</v>
      </c>
      <c r="B277" s="138" t="s">
        <v>26</v>
      </c>
      <c r="C277" s="183"/>
      <c r="D277" s="184"/>
      <c r="E277" s="185"/>
      <c r="F277" s="76"/>
      <c r="G277" s="37">
        <f t="shared" si="26"/>
        <v>0</v>
      </c>
      <c r="H277" s="70"/>
      <c r="I277" s="37">
        <f t="shared" si="27"/>
        <v>0</v>
      </c>
    </row>
    <row r="278" spans="1:9" ht="12.95" customHeight="1">
      <c r="A278" s="17">
        <v>1711</v>
      </c>
      <c r="B278" s="36" t="s">
        <v>27</v>
      </c>
      <c r="C278" s="183"/>
      <c r="D278" s="184"/>
      <c r="E278" s="185"/>
      <c r="F278" s="76"/>
      <c r="G278" s="37">
        <f t="shared" si="26"/>
        <v>0</v>
      </c>
      <c r="H278" s="70"/>
      <c r="I278" s="37">
        <f t="shared" si="27"/>
        <v>0</v>
      </c>
    </row>
    <row r="279" spans="1:9" ht="12.95" customHeight="1">
      <c r="A279" s="17">
        <v>1712</v>
      </c>
      <c r="B279" s="38" t="s">
        <v>28</v>
      </c>
      <c r="C279" s="183"/>
      <c r="D279" s="184"/>
      <c r="E279" s="185"/>
      <c r="F279" s="76"/>
      <c r="G279" s="37">
        <f t="shared" si="26"/>
        <v>0</v>
      </c>
      <c r="H279" s="70"/>
      <c r="I279" s="37">
        <f t="shared" si="27"/>
        <v>0</v>
      </c>
    </row>
    <row r="280" spans="1:9" ht="12.95" customHeight="1">
      <c r="A280" s="17">
        <v>1713</v>
      </c>
      <c r="B280" s="38" t="s">
        <v>29</v>
      </c>
      <c r="C280" s="183"/>
      <c r="D280" s="184"/>
      <c r="E280" s="185"/>
      <c r="F280" s="76"/>
      <c r="G280" s="37">
        <f t="shared" si="26"/>
        <v>0</v>
      </c>
      <c r="H280" s="70"/>
      <c r="I280" s="37">
        <f t="shared" si="27"/>
        <v>0</v>
      </c>
    </row>
    <row r="281" spans="1:9" ht="12.95" customHeight="1">
      <c r="A281" s="17">
        <v>1714</v>
      </c>
      <c r="B281" s="38" t="s">
        <v>30</v>
      </c>
      <c r="C281" s="183"/>
      <c r="D281" s="184"/>
      <c r="E281" s="185"/>
      <c r="F281" s="76"/>
      <c r="G281" s="37">
        <f t="shared" si="26"/>
        <v>0</v>
      </c>
      <c r="H281" s="70"/>
      <c r="I281" s="37">
        <f t="shared" si="27"/>
        <v>0</v>
      </c>
    </row>
    <row r="282" spans="1:9" ht="12.95" customHeight="1">
      <c r="A282" s="17">
        <v>1715</v>
      </c>
      <c r="B282" s="38" t="s">
        <v>31</v>
      </c>
      <c r="C282" s="183"/>
      <c r="D282" s="184"/>
      <c r="E282" s="185"/>
      <c r="F282" s="76"/>
      <c r="G282" s="37">
        <f t="shared" si="26"/>
        <v>0</v>
      </c>
      <c r="H282" s="70"/>
      <c r="I282" s="37">
        <f t="shared" si="27"/>
        <v>0</v>
      </c>
    </row>
    <row r="283" spans="1:9" ht="12.95" customHeight="1">
      <c r="A283" s="17">
        <v>1716</v>
      </c>
      <c r="B283" s="38" t="s">
        <v>32</v>
      </c>
      <c r="C283" s="183"/>
      <c r="D283" s="184"/>
      <c r="E283" s="185"/>
      <c r="F283" s="76"/>
      <c r="G283" s="37">
        <f t="shared" si="26"/>
        <v>0</v>
      </c>
      <c r="H283" s="70"/>
      <c r="I283" s="37">
        <f t="shared" si="27"/>
        <v>0</v>
      </c>
    </row>
    <row r="284" spans="1:9" ht="12.95" customHeight="1">
      <c r="A284" s="17">
        <v>1717</v>
      </c>
      <c r="B284" s="38" t="s">
        <v>33</v>
      </c>
      <c r="C284" s="183"/>
      <c r="D284" s="184"/>
      <c r="E284" s="185"/>
      <c r="F284" s="76"/>
      <c r="G284" s="37">
        <f t="shared" si="26"/>
        <v>0</v>
      </c>
      <c r="H284" s="70"/>
      <c r="I284" s="37">
        <f t="shared" si="27"/>
        <v>0</v>
      </c>
    </row>
    <row r="285" spans="1:9" ht="12.95" customHeight="1">
      <c r="A285" s="17">
        <v>1718</v>
      </c>
      <c r="B285" s="138" t="s">
        <v>34</v>
      </c>
      <c r="C285" s="183"/>
      <c r="D285" s="184"/>
      <c r="E285" s="185"/>
      <c r="F285" s="76"/>
      <c r="G285" s="37">
        <f t="shared" si="26"/>
        <v>0</v>
      </c>
      <c r="H285" s="70"/>
      <c r="I285" s="37">
        <f t="shared" si="27"/>
        <v>0</v>
      </c>
    </row>
    <row r="286" spans="1:9" ht="12.95" customHeight="1">
      <c r="A286" s="17">
        <v>1719</v>
      </c>
      <c r="B286" s="36" t="s">
        <v>35</v>
      </c>
      <c r="C286" s="183"/>
      <c r="D286" s="184"/>
      <c r="E286" s="185"/>
      <c r="F286" s="76"/>
      <c r="G286" s="37">
        <f t="shared" si="26"/>
        <v>0</v>
      </c>
      <c r="H286" s="70"/>
      <c r="I286" s="37">
        <f t="shared" si="27"/>
        <v>0</v>
      </c>
    </row>
    <row r="287" spans="1:9" ht="12.95" customHeight="1">
      <c r="A287" s="17">
        <v>1720</v>
      </c>
      <c r="B287" s="38" t="s">
        <v>36</v>
      </c>
      <c r="C287" s="183"/>
      <c r="D287" s="184"/>
      <c r="E287" s="185"/>
      <c r="F287" s="76"/>
      <c r="G287" s="37">
        <f t="shared" si="26"/>
        <v>0</v>
      </c>
      <c r="H287" s="70"/>
      <c r="I287" s="37">
        <f t="shared" si="27"/>
        <v>0</v>
      </c>
    </row>
    <row r="288" spans="1:9" ht="12.95" customHeight="1">
      <c r="A288" s="17">
        <v>1721</v>
      </c>
      <c r="B288" s="38" t="s">
        <v>37</v>
      </c>
      <c r="C288" s="183"/>
      <c r="D288" s="184"/>
      <c r="E288" s="185"/>
      <c r="F288" s="76"/>
      <c r="G288" s="37">
        <f t="shared" si="26"/>
        <v>0</v>
      </c>
      <c r="H288" s="70"/>
      <c r="I288" s="37">
        <f t="shared" si="27"/>
        <v>0</v>
      </c>
    </row>
    <row r="289" spans="1:9" ht="12.95" customHeight="1" thickBot="1">
      <c r="A289" s="17">
        <v>1722</v>
      </c>
      <c r="B289" s="38" t="s">
        <v>122</v>
      </c>
      <c r="C289" s="183"/>
      <c r="D289" s="184"/>
      <c r="E289" s="185"/>
      <c r="F289" s="76"/>
      <c r="G289" s="37">
        <f t="shared" si="26"/>
        <v>0</v>
      </c>
      <c r="H289" s="70"/>
      <c r="I289" s="37">
        <f t="shared" ref="I289" si="28">H289+G289</f>
        <v>0</v>
      </c>
    </row>
    <row r="290" spans="1:9" ht="14.1" customHeight="1" thickBot="1">
      <c r="A290" s="91"/>
      <c r="B290" s="97"/>
      <c r="C290" s="98"/>
      <c r="D290" s="39"/>
      <c r="E290" s="73">
        <v>1700</v>
      </c>
      <c r="F290" s="60" t="s">
        <v>237</v>
      </c>
      <c r="G290" s="61">
        <f>SUM(G269:G289)</f>
        <v>0</v>
      </c>
      <c r="H290" s="61">
        <f>SUM(H269:H289)</f>
        <v>0</v>
      </c>
      <c r="I290" s="61">
        <f>SUM(I269:I289)</f>
        <v>0</v>
      </c>
    </row>
    <row r="291" spans="1:9" ht="15.6" customHeight="1">
      <c r="A291" s="91"/>
      <c r="B291" s="97"/>
      <c r="C291" s="98"/>
      <c r="D291" s="98"/>
      <c r="E291" s="98"/>
      <c r="F291" s="98"/>
      <c r="G291" s="52"/>
      <c r="H291" s="46"/>
      <c r="I291" s="98"/>
    </row>
    <row r="292" spans="1:9" ht="12.95" customHeight="1">
      <c r="A292" s="100">
        <v>1800</v>
      </c>
      <c r="B292" s="18" t="s">
        <v>209</v>
      </c>
      <c r="C292" s="34" t="s">
        <v>222</v>
      </c>
      <c r="D292" s="34" t="s">
        <v>223</v>
      </c>
      <c r="E292" s="34" t="s">
        <v>224</v>
      </c>
      <c r="F292" s="34" t="s">
        <v>225</v>
      </c>
      <c r="G292" s="34" t="s">
        <v>216</v>
      </c>
      <c r="H292" s="34" t="s">
        <v>226</v>
      </c>
      <c r="I292" s="34" t="s">
        <v>185</v>
      </c>
    </row>
    <row r="293" spans="1:9" ht="12.95" customHeight="1">
      <c r="A293" s="101"/>
      <c r="B293" s="58"/>
      <c r="C293" s="34" t="s">
        <v>227</v>
      </c>
      <c r="D293" s="34" t="s">
        <v>228</v>
      </c>
      <c r="E293" s="34" t="s">
        <v>224</v>
      </c>
      <c r="F293" s="34" t="s">
        <v>229</v>
      </c>
      <c r="G293" s="85" t="s">
        <v>190</v>
      </c>
      <c r="H293" s="34" t="s">
        <v>191</v>
      </c>
      <c r="I293" s="34" t="s">
        <v>192</v>
      </c>
    </row>
    <row r="294" spans="1:9" ht="12.95" customHeight="1">
      <c r="A294" s="17">
        <v>1801</v>
      </c>
      <c r="B294" s="138" t="s">
        <v>271</v>
      </c>
      <c r="C294" s="183"/>
      <c r="D294" s="184"/>
      <c r="E294" s="185"/>
      <c r="F294" s="76"/>
      <c r="G294" s="37">
        <f>(C294*E294*F294)-H294</f>
        <v>0</v>
      </c>
      <c r="H294" s="70"/>
      <c r="I294" s="37">
        <f>SUM(C294*E294)*F294</f>
        <v>0</v>
      </c>
    </row>
    <row r="295" spans="1:9" ht="12.95" customHeight="1">
      <c r="A295" s="17">
        <v>1802</v>
      </c>
      <c r="B295" s="36" t="s">
        <v>272</v>
      </c>
      <c r="C295" s="183"/>
      <c r="D295" s="184"/>
      <c r="E295" s="185"/>
      <c r="F295" s="76"/>
      <c r="G295" s="37">
        <f>(C295*E295*F295)-H295</f>
        <v>0</v>
      </c>
      <c r="H295" s="70"/>
      <c r="I295" s="37">
        <f>SUM(C295*E295)*F295</f>
        <v>0</v>
      </c>
    </row>
    <row r="296" spans="1:9" ht="12.95" customHeight="1">
      <c r="A296" s="17">
        <v>1803</v>
      </c>
      <c r="B296" s="38" t="s">
        <v>112</v>
      </c>
      <c r="C296" s="183"/>
      <c r="D296" s="184"/>
      <c r="E296" s="185"/>
      <c r="F296" s="76"/>
      <c r="G296" s="37">
        <f>(C296*E296*F296)-H296</f>
        <v>0</v>
      </c>
      <c r="H296" s="70"/>
      <c r="I296" s="37">
        <f>SUM(C296*E296)*F296</f>
        <v>0</v>
      </c>
    </row>
    <row r="297" spans="1:9" ht="12.95" customHeight="1">
      <c r="A297" s="17">
        <v>1804</v>
      </c>
      <c r="B297" s="38" t="s">
        <v>274</v>
      </c>
      <c r="C297" s="183"/>
      <c r="D297" s="184"/>
      <c r="E297" s="185"/>
      <c r="F297" s="76"/>
      <c r="G297" s="37">
        <f>(C297*E297*F297)-H297</f>
        <v>0</v>
      </c>
      <c r="H297" s="70"/>
      <c r="I297" s="37">
        <f>SUM(C297*E297)*F297</f>
        <v>0</v>
      </c>
    </row>
    <row r="298" spans="1:9" ht="12.95" customHeight="1" thickBot="1">
      <c r="A298" s="69">
        <v>1805</v>
      </c>
      <c r="B298" s="87" t="s">
        <v>123</v>
      </c>
      <c r="C298" s="86"/>
      <c r="D298" s="171"/>
      <c r="E298" s="86"/>
      <c r="F298" s="102"/>
      <c r="G298" s="37">
        <f>(C298*E298*F298)-H298</f>
        <v>0</v>
      </c>
      <c r="H298" s="37"/>
      <c r="I298" s="37">
        <f>SUM(C298*E298)*F298</f>
        <v>0</v>
      </c>
    </row>
    <row r="299" spans="1:9" ht="14.1" customHeight="1" thickBot="1">
      <c r="A299" s="91"/>
      <c r="B299" s="97"/>
      <c r="C299" s="98"/>
      <c r="D299" s="39"/>
      <c r="E299" s="73">
        <v>1800</v>
      </c>
      <c r="F299" s="60" t="s">
        <v>237</v>
      </c>
      <c r="G299" s="61">
        <f>SUM(G294:G297)</f>
        <v>0</v>
      </c>
      <c r="H299" s="61">
        <f>SUM(H294:H297)</f>
        <v>0</v>
      </c>
      <c r="I299" s="61">
        <f>SUM(I294:I297)</f>
        <v>0</v>
      </c>
    </row>
    <row r="300" spans="1:9" ht="13.5" customHeight="1">
      <c r="A300" s="91"/>
      <c r="B300" s="97"/>
      <c r="C300" s="98"/>
      <c r="D300" s="98"/>
      <c r="E300" s="98"/>
      <c r="F300" s="98"/>
      <c r="G300" s="52"/>
      <c r="H300" s="46"/>
      <c r="I300" s="98"/>
    </row>
    <row r="301" spans="1:9" ht="12.95" customHeight="1">
      <c r="A301" s="32">
        <v>1900</v>
      </c>
      <c r="B301" s="66" t="s">
        <v>210</v>
      </c>
      <c r="C301" s="34" t="s">
        <v>222</v>
      </c>
      <c r="D301" s="34" t="s">
        <v>223</v>
      </c>
      <c r="E301" s="34" t="s">
        <v>224</v>
      </c>
      <c r="F301" s="34" t="s">
        <v>225</v>
      </c>
      <c r="G301" s="34" t="s">
        <v>216</v>
      </c>
      <c r="H301" s="34" t="s">
        <v>226</v>
      </c>
      <c r="I301" s="34" t="s">
        <v>185</v>
      </c>
    </row>
    <row r="302" spans="1:9" ht="12.95" customHeight="1">
      <c r="A302" s="91"/>
      <c r="B302" s="58"/>
      <c r="C302" s="85" t="s">
        <v>227</v>
      </c>
      <c r="D302" s="34" t="s">
        <v>228</v>
      </c>
      <c r="E302" s="85" t="s">
        <v>224</v>
      </c>
      <c r="F302" s="34" t="s">
        <v>229</v>
      </c>
      <c r="G302" s="34" t="s">
        <v>190</v>
      </c>
      <c r="H302" s="34" t="s">
        <v>191</v>
      </c>
      <c r="I302" s="34" t="s">
        <v>192</v>
      </c>
    </row>
    <row r="303" spans="1:9" ht="12.95" customHeight="1">
      <c r="A303" s="17">
        <v>1901</v>
      </c>
      <c r="B303" s="160" t="s">
        <v>275</v>
      </c>
      <c r="C303" s="186"/>
      <c r="D303" s="187"/>
      <c r="E303" s="186"/>
      <c r="F303" s="188"/>
      <c r="G303" s="37">
        <f t="shared" ref="G303:G307" si="29">(C303*E303*F303)-H303</f>
        <v>0</v>
      </c>
      <c r="H303" s="70"/>
      <c r="I303" s="37">
        <f t="shared" ref="I303:I307" si="30">SUM(C303*E303)*F303</f>
        <v>0</v>
      </c>
    </row>
    <row r="304" spans="1:9" ht="12.95" customHeight="1">
      <c r="A304" s="49">
        <v>1902</v>
      </c>
      <c r="B304" s="160" t="s">
        <v>276</v>
      </c>
      <c r="C304" s="186"/>
      <c r="D304" s="187"/>
      <c r="E304" s="186"/>
      <c r="F304" s="188"/>
      <c r="G304" s="37">
        <f t="shared" si="29"/>
        <v>0</v>
      </c>
      <c r="H304" s="166"/>
      <c r="I304" s="37">
        <f t="shared" si="30"/>
        <v>0</v>
      </c>
    </row>
    <row r="305" spans="1:9" ht="12.95" customHeight="1">
      <c r="A305" s="49">
        <v>1903</v>
      </c>
      <c r="B305" s="160" t="s">
        <v>277</v>
      </c>
      <c r="C305" s="186"/>
      <c r="D305" s="189"/>
      <c r="E305" s="186"/>
      <c r="F305" s="185"/>
      <c r="G305" s="37">
        <f t="shared" si="29"/>
        <v>0</v>
      </c>
      <c r="H305" s="186"/>
      <c r="I305" s="102">
        <f t="shared" si="30"/>
        <v>0</v>
      </c>
    </row>
    <row r="306" spans="1:9" ht="12.95" customHeight="1">
      <c r="A306" s="17">
        <v>1904</v>
      </c>
      <c r="B306" s="160" t="s">
        <v>278</v>
      </c>
      <c r="C306" s="186"/>
      <c r="D306" s="187"/>
      <c r="E306" s="186"/>
      <c r="F306" s="188"/>
      <c r="G306" s="37">
        <f t="shared" si="29"/>
        <v>0</v>
      </c>
      <c r="H306" s="167"/>
      <c r="I306" s="37">
        <f t="shared" si="30"/>
        <v>0</v>
      </c>
    </row>
    <row r="307" spans="1:9" ht="12.95" customHeight="1" thickBot="1">
      <c r="A307" s="17">
        <v>1905</v>
      </c>
      <c r="B307" s="160" t="s">
        <v>273</v>
      </c>
      <c r="C307" s="186"/>
      <c r="D307" s="189"/>
      <c r="E307" s="186"/>
      <c r="F307" s="185"/>
      <c r="G307" s="37">
        <f t="shared" si="29"/>
        <v>0</v>
      </c>
      <c r="H307" s="183"/>
      <c r="I307" s="37">
        <f t="shared" si="30"/>
        <v>0</v>
      </c>
    </row>
    <row r="308" spans="1:9" ht="14.1" customHeight="1" thickBot="1">
      <c r="A308" s="91"/>
      <c r="B308" s="97"/>
      <c r="C308" s="98"/>
      <c r="D308" s="39"/>
      <c r="E308" s="73">
        <v>1900</v>
      </c>
      <c r="F308" s="60" t="s">
        <v>237</v>
      </c>
      <c r="G308" s="61">
        <f>SUM(G303:G307)</f>
        <v>0</v>
      </c>
      <c r="H308" s="61">
        <f>SUM(H303:H307)</f>
        <v>0</v>
      </c>
      <c r="I308" s="61">
        <f>SUM(I303:I307)</f>
        <v>0</v>
      </c>
    </row>
    <row r="309" spans="1:9" ht="13.5" customHeight="1">
      <c r="A309" s="91"/>
      <c r="B309" s="97"/>
      <c r="C309" s="98"/>
      <c r="D309" s="98"/>
      <c r="E309" s="98"/>
      <c r="F309" s="98"/>
      <c r="G309" s="52"/>
      <c r="H309" s="46"/>
      <c r="I309" s="98"/>
    </row>
    <row r="310" spans="1:9" ht="12.95" customHeight="1">
      <c r="A310" s="32">
        <v>2000</v>
      </c>
      <c r="B310" s="66" t="s">
        <v>247</v>
      </c>
      <c r="C310" s="34" t="s">
        <v>222</v>
      </c>
      <c r="D310" s="34" t="s">
        <v>223</v>
      </c>
      <c r="E310" s="34" t="s">
        <v>224</v>
      </c>
      <c r="F310" s="34" t="s">
        <v>225</v>
      </c>
      <c r="G310" s="34" t="s">
        <v>216</v>
      </c>
      <c r="H310" s="34" t="s">
        <v>226</v>
      </c>
      <c r="I310" s="34" t="s">
        <v>185</v>
      </c>
    </row>
    <row r="311" spans="1:9" ht="12.95" customHeight="1">
      <c r="A311" s="91"/>
      <c r="B311" s="35"/>
      <c r="C311" s="85" t="s">
        <v>227</v>
      </c>
      <c r="D311" s="34" t="s">
        <v>228</v>
      </c>
      <c r="E311" s="34" t="s">
        <v>224</v>
      </c>
      <c r="F311" s="34" t="s">
        <v>229</v>
      </c>
      <c r="G311" s="34" t="s">
        <v>190</v>
      </c>
      <c r="H311" s="34" t="s">
        <v>191</v>
      </c>
      <c r="I311" s="34" t="s">
        <v>192</v>
      </c>
    </row>
    <row r="312" spans="1:9" ht="12.95" customHeight="1">
      <c r="A312" s="213">
        <v>2001</v>
      </c>
      <c r="B312" s="104" t="s">
        <v>124</v>
      </c>
      <c r="C312" s="86"/>
      <c r="D312" s="172"/>
      <c r="E312" s="37"/>
      <c r="F312" s="37"/>
      <c r="G312" s="37">
        <f t="shared" ref="G312:G319" si="31">(C312*E312*F312)-H313</f>
        <v>0</v>
      </c>
      <c r="H312" s="98"/>
      <c r="I312" s="37">
        <f t="shared" ref="I312:I319" si="32">SUM(E312*F312)*C312</f>
        <v>0</v>
      </c>
    </row>
    <row r="313" spans="1:9" ht="12.95" customHeight="1">
      <c r="A313" s="214" t="s">
        <v>38</v>
      </c>
      <c r="B313" s="104" t="s">
        <v>125</v>
      </c>
      <c r="C313" s="86"/>
      <c r="D313" s="172"/>
      <c r="E313" s="37"/>
      <c r="F313" s="37"/>
      <c r="G313" s="37">
        <f t="shared" si="31"/>
        <v>0</v>
      </c>
      <c r="H313" s="70"/>
      <c r="I313" s="37">
        <f t="shared" si="32"/>
        <v>0</v>
      </c>
    </row>
    <row r="314" spans="1:9" ht="12.95" customHeight="1">
      <c r="A314" s="213">
        <v>2003</v>
      </c>
      <c r="B314" s="104" t="s">
        <v>126</v>
      </c>
      <c r="C314" s="86"/>
      <c r="D314" s="172"/>
      <c r="E314" s="37"/>
      <c r="F314" s="37"/>
      <c r="G314" s="37">
        <f t="shared" si="31"/>
        <v>0</v>
      </c>
      <c r="H314" s="70"/>
      <c r="I314" s="37">
        <f t="shared" si="32"/>
        <v>0</v>
      </c>
    </row>
    <row r="315" spans="1:9" ht="12.95" customHeight="1">
      <c r="A315" s="213">
        <v>2004</v>
      </c>
      <c r="B315" s="104" t="s">
        <v>127</v>
      </c>
      <c r="C315" s="86"/>
      <c r="D315" s="172"/>
      <c r="E315" s="37"/>
      <c r="F315" s="37"/>
      <c r="G315" s="37">
        <f t="shared" si="31"/>
        <v>0</v>
      </c>
      <c r="H315" s="70"/>
      <c r="I315" s="37">
        <f t="shared" si="32"/>
        <v>0</v>
      </c>
    </row>
    <row r="316" spans="1:9" ht="12.95" customHeight="1">
      <c r="A316" s="17">
        <v>2005</v>
      </c>
      <c r="B316" s="36" t="s">
        <v>128</v>
      </c>
      <c r="C316" s="125"/>
      <c r="D316" s="137"/>
      <c r="E316" s="37"/>
      <c r="F316" s="37"/>
      <c r="G316" s="37">
        <f t="shared" si="31"/>
        <v>0</v>
      </c>
      <c r="H316" s="70"/>
      <c r="I316" s="37">
        <f t="shared" si="32"/>
        <v>0</v>
      </c>
    </row>
    <row r="317" spans="1:9" ht="12.95" customHeight="1">
      <c r="A317" s="69">
        <v>2006</v>
      </c>
      <c r="B317" s="38" t="s">
        <v>129</v>
      </c>
      <c r="C317" s="37"/>
      <c r="D317" s="137"/>
      <c r="E317" s="37"/>
      <c r="F317" s="37"/>
      <c r="G317" s="37">
        <f t="shared" si="31"/>
        <v>0</v>
      </c>
      <c r="H317" s="70"/>
      <c r="I317" s="37">
        <f t="shared" si="32"/>
        <v>0</v>
      </c>
    </row>
    <row r="318" spans="1:9" ht="12.95" customHeight="1">
      <c r="A318" s="69">
        <v>2007</v>
      </c>
      <c r="B318" s="38" t="s">
        <v>130</v>
      </c>
      <c r="C318" s="37"/>
      <c r="D318" s="137"/>
      <c r="E318" s="37"/>
      <c r="F318" s="37"/>
      <c r="G318" s="37">
        <f t="shared" si="31"/>
        <v>0</v>
      </c>
      <c r="H318" s="70"/>
      <c r="I318" s="37">
        <f t="shared" si="32"/>
        <v>0</v>
      </c>
    </row>
    <row r="319" spans="1:9" ht="12.95" customHeight="1">
      <c r="A319" s="69">
        <v>2008</v>
      </c>
      <c r="B319" s="38" t="s">
        <v>40</v>
      </c>
      <c r="C319" s="37"/>
      <c r="D319" s="136"/>
      <c r="E319" s="37"/>
      <c r="F319" s="37"/>
      <c r="G319" s="37">
        <f t="shared" si="31"/>
        <v>0</v>
      </c>
      <c r="H319" s="70"/>
      <c r="I319" s="37">
        <f t="shared" si="32"/>
        <v>0</v>
      </c>
    </row>
    <row r="320" spans="1:9" ht="12.95" customHeight="1">
      <c r="A320" s="69">
        <v>2009</v>
      </c>
      <c r="B320" s="38" t="s">
        <v>41</v>
      </c>
      <c r="C320" s="37"/>
      <c r="D320" s="137"/>
      <c r="E320" s="37"/>
      <c r="F320" s="98"/>
      <c r="G320" s="37">
        <f>(C320*E320*F319)-H321</f>
        <v>0</v>
      </c>
      <c r="H320" s="70"/>
      <c r="I320" s="37">
        <f>SUM(E320*F319)*C320</f>
        <v>0</v>
      </c>
    </row>
    <row r="321" spans="1:9" ht="12.95" customHeight="1">
      <c r="A321" s="69">
        <v>2010</v>
      </c>
      <c r="B321" s="72" t="s">
        <v>42</v>
      </c>
      <c r="C321" s="89"/>
      <c r="D321" s="137"/>
      <c r="E321" s="37"/>
      <c r="F321" s="37"/>
      <c r="G321" s="37">
        <f t="shared" ref="G321:G336" si="33">(C321*E321*F321)-H322</f>
        <v>0</v>
      </c>
      <c r="H321" s="70"/>
      <c r="I321" s="37">
        <f t="shared" ref="I321:I337" si="34">SUM(E321*F321)*C321</f>
        <v>0</v>
      </c>
    </row>
    <row r="322" spans="1:9" ht="12.95" customHeight="1">
      <c r="A322" s="69">
        <v>2011</v>
      </c>
      <c r="B322" s="103" t="s">
        <v>43</v>
      </c>
      <c r="C322" s="86"/>
      <c r="D322" s="173"/>
      <c r="E322" s="37"/>
      <c r="F322" s="37"/>
      <c r="G322" s="37">
        <f t="shared" si="33"/>
        <v>0</v>
      </c>
      <c r="H322" s="70"/>
      <c r="I322" s="37">
        <f t="shared" si="34"/>
        <v>0</v>
      </c>
    </row>
    <row r="323" spans="1:9" ht="12.95" customHeight="1">
      <c r="A323" s="69">
        <v>2012</v>
      </c>
      <c r="B323" s="105" t="s">
        <v>44</v>
      </c>
      <c r="C323" s="125"/>
      <c r="D323" s="137"/>
      <c r="E323" s="37"/>
      <c r="F323" s="37"/>
      <c r="G323" s="37">
        <f t="shared" si="33"/>
        <v>0</v>
      </c>
      <c r="H323" s="70"/>
      <c r="I323" s="37">
        <f t="shared" si="34"/>
        <v>0</v>
      </c>
    </row>
    <row r="324" spans="1:9" ht="12.95" customHeight="1">
      <c r="A324" s="17">
        <v>2013</v>
      </c>
      <c r="B324" s="38" t="s">
        <v>45</v>
      </c>
      <c r="C324" s="37"/>
      <c r="D324" s="137"/>
      <c r="E324" s="37"/>
      <c r="F324" s="37"/>
      <c r="G324" s="37">
        <f t="shared" si="33"/>
        <v>0</v>
      </c>
      <c r="H324" s="70"/>
      <c r="I324" s="37">
        <f t="shared" si="34"/>
        <v>0</v>
      </c>
    </row>
    <row r="325" spans="1:9" ht="12.95" customHeight="1">
      <c r="A325" s="17">
        <v>2014</v>
      </c>
      <c r="B325" s="38" t="s">
        <v>46</v>
      </c>
      <c r="C325" s="37"/>
      <c r="D325" s="137"/>
      <c r="E325" s="37"/>
      <c r="F325" s="37"/>
      <c r="G325" s="37">
        <f t="shared" si="33"/>
        <v>0</v>
      </c>
      <c r="H325" s="70"/>
      <c r="I325" s="37">
        <f t="shared" si="34"/>
        <v>0</v>
      </c>
    </row>
    <row r="326" spans="1:9" ht="12.95" customHeight="1">
      <c r="A326" s="17">
        <v>2015</v>
      </c>
      <c r="B326" s="38" t="s">
        <v>47</v>
      </c>
      <c r="C326" s="37"/>
      <c r="D326" s="137"/>
      <c r="E326" s="37"/>
      <c r="F326" s="37"/>
      <c r="G326" s="37">
        <f t="shared" si="33"/>
        <v>0</v>
      </c>
      <c r="H326" s="70"/>
      <c r="I326" s="37">
        <f t="shared" si="34"/>
        <v>0</v>
      </c>
    </row>
    <row r="327" spans="1:9" ht="12.95" customHeight="1">
      <c r="A327" s="17">
        <v>2016</v>
      </c>
      <c r="B327" s="38" t="s">
        <v>48</v>
      </c>
      <c r="C327" s="37"/>
      <c r="D327" s="137"/>
      <c r="E327" s="37"/>
      <c r="F327" s="37"/>
      <c r="G327" s="37">
        <f t="shared" si="33"/>
        <v>0</v>
      </c>
      <c r="H327" s="70"/>
      <c r="I327" s="37">
        <f t="shared" si="34"/>
        <v>0</v>
      </c>
    </row>
    <row r="328" spans="1:9" ht="12.95" customHeight="1">
      <c r="A328" s="17">
        <v>2017</v>
      </c>
      <c r="B328" s="38" t="s">
        <v>49</v>
      </c>
      <c r="C328" s="37"/>
      <c r="D328" s="137"/>
      <c r="E328" s="37"/>
      <c r="F328" s="37"/>
      <c r="G328" s="37">
        <f t="shared" si="33"/>
        <v>0</v>
      </c>
      <c r="H328" s="70"/>
      <c r="I328" s="37">
        <f t="shared" si="34"/>
        <v>0</v>
      </c>
    </row>
    <row r="329" spans="1:9" ht="12.95" customHeight="1">
      <c r="A329" s="17">
        <v>2018</v>
      </c>
      <c r="B329" s="38" t="s">
        <v>50</v>
      </c>
      <c r="C329" s="37"/>
      <c r="D329" s="137"/>
      <c r="E329" s="37"/>
      <c r="F329" s="37"/>
      <c r="G329" s="37">
        <f t="shared" si="33"/>
        <v>0</v>
      </c>
      <c r="H329" s="70"/>
      <c r="I329" s="37">
        <f t="shared" si="34"/>
        <v>0</v>
      </c>
    </row>
    <row r="330" spans="1:9" ht="12.95" customHeight="1">
      <c r="A330" s="17">
        <v>2019</v>
      </c>
      <c r="B330" s="38" t="s">
        <v>285</v>
      </c>
      <c r="C330" s="37"/>
      <c r="D330" s="137"/>
      <c r="E330" s="37"/>
      <c r="F330" s="37"/>
      <c r="G330" s="37">
        <f t="shared" si="33"/>
        <v>0</v>
      </c>
      <c r="H330" s="70"/>
      <c r="I330" s="37">
        <f t="shared" si="34"/>
        <v>0</v>
      </c>
    </row>
    <row r="331" spans="1:9" ht="12.95" customHeight="1">
      <c r="A331" s="17">
        <v>2020</v>
      </c>
      <c r="B331" s="72" t="s">
        <v>51</v>
      </c>
      <c r="C331" s="37"/>
      <c r="D331" s="137"/>
      <c r="E331" s="37"/>
      <c r="F331" s="37"/>
      <c r="G331" s="37">
        <f t="shared" si="33"/>
        <v>0</v>
      </c>
      <c r="H331" s="70"/>
      <c r="I331" s="37">
        <f t="shared" si="34"/>
        <v>0</v>
      </c>
    </row>
    <row r="332" spans="1:9" ht="12.95" customHeight="1">
      <c r="A332" s="17">
        <v>2021</v>
      </c>
      <c r="B332" s="106" t="s">
        <v>52</v>
      </c>
      <c r="C332" s="37"/>
      <c r="D332" s="137"/>
      <c r="E332" s="37"/>
      <c r="F332" s="37"/>
      <c r="G332" s="37">
        <f t="shared" si="33"/>
        <v>0</v>
      </c>
      <c r="H332" s="70"/>
      <c r="I332" s="37">
        <f t="shared" si="34"/>
        <v>0</v>
      </c>
    </row>
    <row r="333" spans="1:9" ht="12.95" customHeight="1">
      <c r="A333" s="17">
        <v>2022</v>
      </c>
      <c r="B333" s="107" t="s">
        <v>53</v>
      </c>
      <c r="C333" s="37"/>
      <c r="D333" s="137"/>
      <c r="E333" s="37"/>
      <c r="F333" s="37"/>
      <c r="G333" s="37">
        <f t="shared" si="33"/>
        <v>0</v>
      </c>
      <c r="H333" s="70"/>
      <c r="I333" s="37">
        <f t="shared" si="34"/>
        <v>0</v>
      </c>
    </row>
    <row r="334" spans="1:9" ht="12.95" customHeight="1">
      <c r="A334" s="17">
        <v>2023</v>
      </c>
      <c r="B334" s="38" t="s">
        <v>54</v>
      </c>
      <c r="C334" s="37"/>
      <c r="D334" s="137"/>
      <c r="E334" s="37"/>
      <c r="F334" s="37"/>
      <c r="G334" s="37">
        <f t="shared" si="33"/>
        <v>0</v>
      </c>
      <c r="H334" s="70"/>
      <c r="I334" s="37">
        <f t="shared" si="34"/>
        <v>0</v>
      </c>
    </row>
    <row r="335" spans="1:9" ht="12.95" customHeight="1">
      <c r="A335" s="17">
        <v>2024</v>
      </c>
      <c r="B335" s="38" t="s">
        <v>55</v>
      </c>
      <c r="C335" s="37"/>
      <c r="D335" s="137"/>
      <c r="E335" s="37"/>
      <c r="F335" s="37"/>
      <c r="G335" s="37">
        <f t="shared" si="33"/>
        <v>0</v>
      </c>
      <c r="H335" s="70"/>
      <c r="I335" s="37">
        <f t="shared" si="34"/>
        <v>0</v>
      </c>
    </row>
    <row r="336" spans="1:9" ht="12.95" customHeight="1">
      <c r="A336" s="17">
        <v>2025</v>
      </c>
      <c r="B336" s="72" t="s">
        <v>56</v>
      </c>
      <c r="C336" s="89"/>
      <c r="D336" s="137"/>
      <c r="E336" s="37"/>
      <c r="F336" s="37"/>
      <c r="G336" s="37">
        <f t="shared" si="33"/>
        <v>0</v>
      </c>
      <c r="H336" s="166"/>
      <c r="I336" s="37">
        <f t="shared" si="34"/>
        <v>0</v>
      </c>
    </row>
    <row r="337" spans="1:9" ht="12.95" customHeight="1" thickBot="1">
      <c r="A337" s="81">
        <v>2026</v>
      </c>
      <c r="B337" s="104" t="s">
        <v>283</v>
      </c>
      <c r="C337" s="86"/>
      <c r="D337" s="173"/>
      <c r="E337" s="37"/>
      <c r="F337" s="37"/>
      <c r="G337" s="168">
        <f>(C337*E337*F337)-H337</f>
        <v>0</v>
      </c>
      <c r="H337" s="165"/>
      <c r="I337" s="37">
        <f t="shared" si="34"/>
        <v>0</v>
      </c>
    </row>
    <row r="338" spans="1:9" ht="14.1" customHeight="1" thickBot="1">
      <c r="A338" s="91"/>
      <c r="B338" s="97"/>
      <c r="C338" s="98"/>
      <c r="D338" s="39"/>
      <c r="E338" s="73">
        <v>2000</v>
      </c>
      <c r="F338" s="60" t="s">
        <v>237</v>
      </c>
      <c r="G338" s="61">
        <f>SUM(G312:G337)</f>
        <v>0</v>
      </c>
      <c r="H338" s="61">
        <f>SUM(H312:H337)</f>
        <v>0</v>
      </c>
      <c r="I338" s="61">
        <f>SUM(I312:I337)</f>
        <v>0</v>
      </c>
    </row>
    <row r="339" spans="1:9" ht="13.5" customHeight="1">
      <c r="A339" s="91"/>
      <c r="B339" s="97"/>
      <c r="C339" s="98"/>
      <c r="D339" s="98"/>
      <c r="E339" s="98"/>
      <c r="F339" s="98"/>
      <c r="G339" s="52"/>
      <c r="H339" s="46"/>
      <c r="I339" s="98"/>
    </row>
    <row r="340" spans="1:9" ht="12.95" customHeight="1">
      <c r="A340" s="32">
        <v>2100</v>
      </c>
      <c r="B340" s="66" t="s">
        <v>211</v>
      </c>
      <c r="C340" s="34" t="s">
        <v>222</v>
      </c>
      <c r="D340" s="34" t="s">
        <v>223</v>
      </c>
      <c r="E340" s="34" t="s">
        <v>224</v>
      </c>
      <c r="F340" s="34" t="s">
        <v>225</v>
      </c>
      <c r="G340" s="34" t="s">
        <v>216</v>
      </c>
      <c r="H340" s="34" t="s">
        <v>226</v>
      </c>
      <c r="I340" s="34" t="s">
        <v>185</v>
      </c>
    </row>
    <row r="341" spans="1:9" ht="12.95" customHeight="1">
      <c r="A341" s="91"/>
      <c r="B341" s="58"/>
      <c r="C341" s="85" t="s">
        <v>227</v>
      </c>
      <c r="D341" s="85" t="s">
        <v>228</v>
      </c>
      <c r="E341" s="85" t="s">
        <v>224</v>
      </c>
      <c r="F341" s="34" t="s">
        <v>229</v>
      </c>
      <c r="G341" s="34" t="s">
        <v>190</v>
      </c>
      <c r="H341" s="34" t="s">
        <v>191</v>
      </c>
      <c r="I341" s="34" t="s">
        <v>192</v>
      </c>
    </row>
    <row r="342" spans="1:9" ht="12.95" customHeight="1">
      <c r="A342" s="92">
        <v>2101</v>
      </c>
      <c r="B342" s="36" t="s">
        <v>39</v>
      </c>
      <c r="C342" s="36"/>
      <c r="D342" s="36"/>
      <c r="E342" s="36"/>
      <c r="F342" s="36"/>
      <c r="G342" s="210">
        <f>(C342*E342*F342)-H343</f>
        <v>0</v>
      </c>
      <c r="H342" s="36"/>
      <c r="I342" s="210">
        <f>SUM(E342*F342)*C342</f>
        <v>0</v>
      </c>
    </row>
    <row r="343" spans="1:9" ht="12.95" customHeight="1">
      <c r="A343" s="92">
        <v>2102</v>
      </c>
      <c r="B343" s="38" t="s">
        <v>0</v>
      </c>
      <c r="C343" s="38"/>
      <c r="D343" s="38"/>
      <c r="E343" s="38"/>
      <c r="F343" s="38"/>
      <c r="G343" s="211">
        <f>(C343*E343*F343)-H343</f>
        <v>0</v>
      </c>
      <c r="H343" s="38"/>
      <c r="I343" s="211">
        <f>SUM(E343*F343)*C343</f>
        <v>0</v>
      </c>
    </row>
    <row r="344" spans="1:9" ht="12.95" customHeight="1">
      <c r="A344" s="92">
        <v>2103</v>
      </c>
      <c r="B344" s="36" t="s">
        <v>1</v>
      </c>
      <c r="C344" s="36"/>
      <c r="D344" s="36"/>
      <c r="E344" s="36"/>
      <c r="F344" s="36"/>
      <c r="G344" s="210">
        <f>(C344*E344*F344)-H344</f>
        <v>0</v>
      </c>
      <c r="H344" s="36"/>
      <c r="I344" s="210">
        <f>SUM(E344*F344)*C344</f>
        <v>0</v>
      </c>
    </row>
    <row r="345" spans="1:9" ht="13.5" customHeight="1" thickBot="1">
      <c r="A345" s="92">
        <v>2104</v>
      </c>
      <c r="B345" s="38" t="s">
        <v>2</v>
      </c>
      <c r="C345" s="38"/>
      <c r="D345" s="38"/>
      <c r="E345" s="38"/>
      <c r="F345" s="38"/>
      <c r="G345" s="211">
        <f>(C345*E345*F345)-H345</f>
        <v>0</v>
      </c>
      <c r="H345" s="38"/>
      <c r="I345" s="211">
        <f>SUM(E345*F345)*C345</f>
        <v>0</v>
      </c>
    </row>
    <row r="346" spans="1:9" ht="14.1" customHeight="1" thickBot="1">
      <c r="A346" s="91"/>
      <c r="B346" s="97"/>
      <c r="C346" s="98"/>
      <c r="D346" s="39"/>
      <c r="E346" s="73"/>
      <c r="F346" s="60"/>
      <c r="G346" s="61">
        <f>SUM(G342:G345)</f>
        <v>0</v>
      </c>
      <c r="H346" s="61">
        <f>SUM(H342:H345)</f>
        <v>0</v>
      </c>
      <c r="I346" s="61">
        <f>SUM(I342:I345)</f>
        <v>0</v>
      </c>
    </row>
    <row r="347" spans="1:9" ht="13.5" customHeight="1">
      <c r="A347" s="91"/>
      <c r="B347" s="97"/>
      <c r="C347" s="98"/>
      <c r="D347" s="98"/>
      <c r="E347" s="98"/>
      <c r="F347" s="98"/>
      <c r="G347" s="98"/>
      <c r="H347" s="98"/>
      <c r="I347" s="98"/>
    </row>
    <row r="348" spans="1:9" ht="12.95" customHeight="1">
      <c r="A348" s="32">
        <v>2200</v>
      </c>
      <c r="B348" s="66" t="s">
        <v>212</v>
      </c>
      <c r="C348" s="34" t="s">
        <v>222</v>
      </c>
      <c r="D348" s="34" t="s">
        <v>223</v>
      </c>
      <c r="E348" s="34" t="s">
        <v>224</v>
      </c>
      <c r="F348" s="34" t="s">
        <v>225</v>
      </c>
      <c r="G348" s="34" t="s">
        <v>216</v>
      </c>
      <c r="H348" s="34" t="s">
        <v>226</v>
      </c>
      <c r="I348" s="34" t="s">
        <v>185</v>
      </c>
    </row>
    <row r="349" spans="1:9" ht="12.95" customHeight="1">
      <c r="A349" s="91"/>
      <c r="B349" s="58"/>
      <c r="C349" s="34" t="s">
        <v>227</v>
      </c>
      <c r="D349" s="85" t="s">
        <v>228</v>
      </c>
      <c r="E349" s="85" t="s">
        <v>224</v>
      </c>
      <c r="F349" s="85" t="s">
        <v>229</v>
      </c>
      <c r="G349" s="85" t="s">
        <v>190</v>
      </c>
      <c r="H349" s="85" t="s">
        <v>191</v>
      </c>
      <c r="I349" s="85" t="s">
        <v>192</v>
      </c>
    </row>
    <row r="350" spans="1:9" ht="12.95" customHeight="1">
      <c r="A350" s="210">
        <v>2201</v>
      </c>
      <c r="B350" s="36" t="s">
        <v>3</v>
      </c>
      <c r="C350" s="36"/>
      <c r="D350" s="36"/>
      <c r="E350" s="36"/>
      <c r="F350" s="36"/>
      <c r="G350" s="210">
        <f t="shared" ref="G350:G356" si="35">(C350*E350*F350)-H350</f>
        <v>0</v>
      </c>
      <c r="H350" s="36"/>
      <c r="I350" s="210">
        <f t="shared" ref="I350:I356" si="36">SUM(E350*F350)*C350</f>
        <v>0</v>
      </c>
    </row>
    <row r="351" spans="1:9" ht="12.95" customHeight="1">
      <c r="A351" s="211">
        <v>2202</v>
      </c>
      <c r="B351" s="38" t="s">
        <v>4</v>
      </c>
      <c r="C351" s="38"/>
      <c r="D351" s="38"/>
      <c r="E351" s="38"/>
      <c r="F351" s="38"/>
      <c r="G351" s="211">
        <f t="shared" si="35"/>
        <v>0</v>
      </c>
      <c r="H351" s="38"/>
      <c r="I351" s="211">
        <f t="shared" si="36"/>
        <v>0</v>
      </c>
    </row>
    <row r="352" spans="1:9" ht="12.95" customHeight="1">
      <c r="A352" s="211">
        <v>2203</v>
      </c>
      <c r="B352" s="36" t="s">
        <v>5</v>
      </c>
      <c r="C352" s="38"/>
      <c r="D352" s="38"/>
      <c r="E352" s="38"/>
      <c r="F352" s="38"/>
      <c r="G352" s="211">
        <f t="shared" si="35"/>
        <v>0</v>
      </c>
      <c r="H352" s="38"/>
      <c r="I352" s="211">
        <f t="shared" si="36"/>
        <v>0</v>
      </c>
    </row>
    <row r="353" spans="1:9" ht="12.95" customHeight="1">
      <c r="A353" s="211">
        <v>2204</v>
      </c>
      <c r="B353" s="38" t="s">
        <v>6</v>
      </c>
      <c r="C353" s="38"/>
      <c r="D353" s="38"/>
      <c r="E353" s="38"/>
      <c r="F353" s="38"/>
      <c r="G353" s="212">
        <f t="shared" si="35"/>
        <v>0</v>
      </c>
      <c r="H353" s="38"/>
      <c r="I353" s="211">
        <f t="shared" si="36"/>
        <v>0</v>
      </c>
    </row>
    <row r="354" spans="1:9" ht="12.95" customHeight="1">
      <c r="A354" s="211">
        <v>2205</v>
      </c>
      <c r="B354" s="36" t="s">
        <v>279</v>
      </c>
      <c r="C354" s="38"/>
      <c r="D354" s="38"/>
      <c r="E354" s="38"/>
      <c r="F354" s="38"/>
      <c r="G354" s="211">
        <f t="shared" si="35"/>
        <v>0</v>
      </c>
      <c r="H354" s="38"/>
      <c r="I354" s="211">
        <f t="shared" si="36"/>
        <v>0</v>
      </c>
    </row>
    <row r="355" spans="1:9" ht="12.95" customHeight="1">
      <c r="A355" s="211">
        <v>2206</v>
      </c>
      <c r="B355" s="38" t="s">
        <v>280</v>
      </c>
      <c r="C355" s="38"/>
      <c r="D355" s="38"/>
      <c r="E355" s="38"/>
      <c r="F355" s="38"/>
      <c r="G355" s="211">
        <f t="shared" si="35"/>
        <v>0</v>
      </c>
      <c r="H355" s="38"/>
      <c r="I355" s="211">
        <f t="shared" si="36"/>
        <v>0</v>
      </c>
    </row>
    <row r="356" spans="1:9" ht="13.5" customHeight="1">
      <c r="A356" s="211">
        <v>2207</v>
      </c>
      <c r="B356" s="36" t="s">
        <v>273</v>
      </c>
      <c r="C356" s="38"/>
      <c r="D356" s="38"/>
      <c r="E356" s="38"/>
      <c r="F356" s="38"/>
      <c r="G356" s="211">
        <f t="shared" si="35"/>
        <v>0</v>
      </c>
      <c r="H356" s="38"/>
      <c r="I356" s="211">
        <f t="shared" si="36"/>
        <v>0</v>
      </c>
    </row>
    <row r="357" spans="1:9" ht="14.1" customHeight="1" thickBot="1">
      <c r="A357" s="91"/>
      <c r="B357" s="78"/>
      <c r="C357" s="79"/>
      <c r="D357" s="39"/>
      <c r="E357" s="174">
        <v>2200</v>
      </c>
      <c r="F357" s="175" t="s">
        <v>237</v>
      </c>
      <c r="G357" s="139">
        <f>SUM(G350:G356)</f>
        <v>0</v>
      </c>
      <c r="H357" s="139">
        <f>SUM(H350:H356)</f>
        <v>0</v>
      </c>
      <c r="I357" s="139">
        <f>SUM(I350:I356)</f>
        <v>0</v>
      </c>
    </row>
    <row r="358" spans="1:9" ht="13.5" customHeight="1">
      <c r="A358" s="91"/>
      <c r="B358" s="97"/>
      <c r="C358" s="98"/>
      <c r="D358" s="98"/>
      <c r="E358" s="98"/>
      <c r="F358" s="98"/>
      <c r="G358" s="52"/>
      <c r="H358" s="46"/>
      <c r="I358" s="98"/>
    </row>
    <row r="359" spans="1:9" ht="12.95" customHeight="1">
      <c r="A359" s="32">
        <v>2300</v>
      </c>
      <c r="B359" s="66" t="s">
        <v>213</v>
      </c>
      <c r="C359" s="34" t="s">
        <v>222</v>
      </c>
      <c r="D359" s="34" t="s">
        <v>223</v>
      </c>
      <c r="E359" s="34" t="s">
        <v>224</v>
      </c>
      <c r="F359" s="34" t="s">
        <v>225</v>
      </c>
      <c r="G359" s="34" t="s">
        <v>216</v>
      </c>
      <c r="H359" s="34" t="s">
        <v>226</v>
      </c>
      <c r="I359" s="34" t="s">
        <v>185</v>
      </c>
    </row>
    <row r="360" spans="1:9" ht="12.95" customHeight="1">
      <c r="A360" s="91"/>
      <c r="B360" s="35"/>
      <c r="C360" s="34" t="s">
        <v>227</v>
      </c>
      <c r="D360" s="34" t="s">
        <v>228</v>
      </c>
      <c r="E360" s="34" t="s">
        <v>224</v>
      </c>
      <c r="F360" s="34" t="s">
        <v>229</v>
      </c>
      <c r="G360" s="34" t="s">
        <v>190</v>
      </c>
      <c r="H360" s="34" t="s">
        <v>191</v>
      </c>
      <c r="I360" s="34" t="s">
        <v>192</v>
      </c>
    </row>
    <row r="361" spans="1:9" ht="12.95" customHeight="1">
      <c r="A361" s="17">
        <v>2301</v>
      </c>
      <c r="B361" s="36" t="s">
        <v>57</v>
      </c>
      <c r="C361" s="37"/>
      <c r="D361" s="137"/>
      <c r="E361" s="37"/>
      <c r="F361" s="37"/>
      <c r="G361" s="37">
        <f t="shared" ref="G361:G371" si="37">(C361*E361*F361)-H361</f>
        <v>0</v>
      </c>
      <c r="H361" s="70"/>
      <c r="I361" s="37">
        <f t="shared" ref="I361:I371" si="38">SUM(E361*F361)*C361</f>
        <v>0</v>
      </c>
    </row>
    <row r="362" spans="1:9" ht="12.95" customHeight="1">
      <c r="A362" s="17">
        <v>2302</v>
      </c>
      <c r="B362" s="38" t="s">
        <v>58</v>
      </c>
      <c r="C362" s="37"/>
      <c r="D362" s="137"/>
      <c r="E362" s="37"/>
      <c r="F362" s="37"/>
      <c r="G362" s="37">
        <f t="shared" si="37"/>
        <v>0</v>
      </c>
      <c r="H362" s="70"/>
      <c r="I362" s="37">
        <f t="shared" si="38"/>
        <v>0</v>
      </c>
    </row>
    <row r="363" spans="1:9" ht="12.95" customHeight="1">
      <c r="A363" s="17">
        <v>2303</v>
      </c>
      <c r="B363" s="38" t="s">
        <v>59</v>
      </c>
      <c r="C363" s="37"/>
      <c r="D363" s="137"/>
      <c r="E363" s="37"/>
      <c r="F363" s="37"/>
      <c r="G363" s="37">
        <f t="shared" si="37"/>
        <v>0</v>
      </c>
      <c r="H363" s="70"/>
      <c r="I363" s="37">
        <f t="shared" si="38"/>
        <v>0</v>
      </c>
    </row>
    <row r="364" spans="1:9" ht="12.95" customHeight="1">
      <c r="A364" s="17">
        <v>2304</v>
      </c>
      <c r="B364" s="38" t="s">
        <v>60</v>
      </c>
      <c r="C364" s="37"/>
      <c r="D364" s="137"/>
      <c r="E364" s="37"/>
      <c r="F364" s="37"/>
      <c r="G364" s="37">
        <f t="shared" si="37"/>
        <v>0</v>
      </c>
      <c r="H364" s="70"/>
      <c r="I364" s="37">
        <f t="shared" si="38"/>
        <v>0</v>
      </c>
    </row>
    <row r="365" spans="1:9" ht="12.95" customHeight="1">
      <c r="A365" s="17">
        <v>2305</v>
      </c>
      <c r="B365" s="38" t="s">
        <v>7</v>
      </c>
      <c r="C365" s="37"/>
      <c r="D365" s="137"/>
      <c r="E365" s="37"/>
      <c r="F365" s="37"/>
      <c r="G365" s="37">
        <f t="shared" si="37"/>
        <v>0</v>
      </c>
      <c r="H365" s="70"/>
      <c r="I365" s="37">
        <f t="shared" si="38"/>
        <v>0</v>
      </c>
    </row>
    <row r="366" spans="1:9" ht="12.95" customHeight="1">
      <c r="A366" s="17">
        <v>2306</v>
      </c>
      <c r="B366" s="38" t="s">
        <v>61</v>
      </c>
      <c r="C366" s="37"/>
      <c r="D366" s="137"/>
      <c r="E366" s="37"/>
      <c r="F366" s="37"/>
      <c r="G366" s="37">
        <f t="shared" si="37"/>
        <v>0</v>
      </c>
      <c r="H366" s="70"/>
      <c r="I366" s="37">
        <f t="shared" si="38"/>
        <v>0</v>
      </c>
    </row>
    <row r="367" spans="1:9" ht="12.95" customHeight="1">
      <c r="A367" s="17">
        <v>2307</v>
      </c>
      <c r="B367" s="38" t="s">
        <v>62</v>
      </c>
      <c r="C367" s="37"/>
      <c r="D367" s="137"/>
      <c r="E367" s="37"/>
      <c r="F367" s="37"/>
      <c r="G367" s="37">
        <f t="shared" si="37"/>
        <v>0</v>
      </c>
      <c r="H367" s="70"/>
      <c r="I367" s="37">
        <f t="shared" si="38"/>
        <v>0</v>
      </c>
    </row>
    <row r="368" spans="1:9" ht="12.95" customHeight="1">
      <c r="A368" s="17">
        <v>2308</v>
      </c>
      <c r="B368" s="72" t="s">
        <v>8</v>
      </c>
      <c r="C368" s="37"/>
      <c r="D368" s="137"/>
      <c r="E368" s="37"/>
      <c r="F368" s="37"/>
      <c r="G368" s="37">
        <f t="shared" si="37"/>
        <v>0</v>
      </c>
      <c r="H368" s="70"/>
      <c r="I368" s="37">
        <f t="shared" si="38"/>
        <v>0</v>
      </c>
    </row>
    <row r="369" spans="1:9" ht="12.95" customHeight="1">
      <c r="A369" s="110">
        <v>2309</v>
      </c>
      <c r="B369" s="108" t="s">
        <v>123</v>
      </c>
      <c r="C369" s="37"/>
      <c r="D369" s="137"/>
      <c r="E369" s="37"/>
      <c r="F369" s="37"/>
      <c r="G369" s="37">
        <f t="shared" si="37"/>
        <v>0</v>
      </c>
      <c r="H369" s="70"/>
      <c r="I369" s="37">
        <f t="shared" si="38"/>
        <v>0</v>
      </c>
    </row>
    <row r="370" spans="1:9" ht="12.95" customHeight="1">
      <c r="A370" s="91">
        <v>2310</v>
      </c>
      <c r="B370" s="106" t="s">
        <v>63</v>
      </c>
      <c r="C370" s="37"/>
      <c r="D370" s="137"/>
      <c r="E370" s="37"/>
      <c r="F370" s="37"/>
      <c r="G370" s="37">
        <f t="shared" si="37"/>
        <v>0</v>
      </c>
      <c r="H370" s="70"/>
      <c r="I370" s="37">
        <f t="shared" si="38"/>
        <v>0</v>
      </c>
    </row>
    <row r="371" spans="1:9" ht="12.95" customHeight="1" thickBot="1">
      <c r="A371" s="110"/>
      <c r="B371" s="109" t="s">
        <v>64</v>
      </c>
      <c r="C371" s="37"/>
      <c r="D371" s="136"/>
      <c r="E371" s="37"/>
      <c r="F371" s="37"/>
      <c r="G371" s="37">
        <f t="shared" si="37"/>
        <v>0</v>
      </c>
      <c r="H371" s="37"/>
      <c r="I371" s="37">
        <f t="shared" si="38"/>
        <v>0</v>
      </c>
    </row>
    <row r="372" spans="1:9" ht="14.1" customHeight="1" thickBot="1">
      <c r="A372" s="91"/>
      <c r="B372" s="97"/>
      <c r="C372" s="98"/>
      <c r="D372" s="39"/>
      <c r="E372" s="73">
        <v>2300</v>
      </c>
      <c r="F372" s="60" t="s">
        <v>237</v>
      </c>
      <c r="G372" s="61">
        <f>SUM(G361:G371)</f>
        <v>0</v>
      </c>
      <c r="H372" s="61">
        <f>SUM(H361:H371)</f>
        <v>0</v>
      </c>
      <c r="I372" s="61">
        <f>SUM(I361:I371)</f>
        <v>0</v>
      </c>
    </row>
    <row r="373" spans="1:9" ht="13.5" customHeight="1">
      <c r="A373" s="91"/>
      <c r="B373" s="97"/>
      <c r="C373" s="98"/>
      <c r="D373" s="98"/>
      <c r="E373" s="98"/>
      <c r="F373" s="98"/>
      <c r="G373" s="52"/>
      <c r="H373" s="46"/>
      <c r="I373" s="98"/>
    </row>
    <row r="374" spans="1:9" ht="12.95" customHeight="1">
      <c r="A374" s="32">
        <v>2400</v>
      </c>
      <c r="B374" s="66" t="s">
        <v>244</v>
      </c>
      <c r="C374" s="34" t="s">
        <v>222</v>
      </c>
      <c r="D374" s="34" t="s">
        <v>223</v>
      </c>
      <c r="E374" s="34" t="s">
        <v>224</v>
      </c>
      <c r="F374" s="34" t="s">
        <v>225</v>
      </c>
      <c r="G374" s="34" t="s">
        <v>216</v>
      </c>
      <c r="H374" s="34" t="s">
        <v>226</v>
      </c>
      <c r="I374" s="34" t="s">
        <v>185</v>
      </c>
    </row>
    <row r="375" spans="1:9" ht="12.95" customHeight="1">
      <c r="A375" s="91"/>
      <c r="B375" s="80"/>
      <c r="C375" s="34" t="s">
        <v>227</v>
      </c>
      <c r="D375" s="34" t="s">
        <v>228</v>
      </c>
      <c r="E375" s="34" t="s">
        <v>224</v>
      </c>
      <c r="F375" s="34" t="s">
        <v>229</v>
      </c>
      <c r="G375" s="34" t="s">
        <v>190</v>
      </c>
      <c r="H375" s="34" t="s">
        <v>191</v>
      </c>
      <c r="I375" s="34" t="s">
        <v>192</v>
      </c>
    </row>
    <row r="376" spans="1:9" ht="12.95" customHeight="1">
      <c r="A376" s="17">
        <v>2401</v>
      </c>
      <c r="B376" s="36" t="s">
        <v>65</v>
      </c>
      <c r="C376" s="37"/>
      <c r="D376" s="137"/>
      <c r="E376" s="37"/>
      <c r="F376" s="37"/>
      <c r="G376" s="37">
        <f>(C376*E376*F376)-H376</f>
        <v>0</v>
      </c>
      <c r="H376" s="70"/>
      <c r="I376" s="37">
        <f>SUM(E376*F376)*C376</f>
        <v>0</v>
      </c>
    </row>
    <row r="377" spans="1:9" ht="12.95" customHeight="1">
      <c r="A377" s="17">
        <v>2402</v>
      </c>
      <c r="B377" s="38" t="s">
        <v>66</v>
      </c>
      <c r="C377" s="37"/>
      <c r="D377" s="137"/>
      <c r="E377" s="37"/>
      <c r="F377" s="76"/>
      <c r="G377" s="37">
        <f>(C377*E377*F377)-H377</f>
        <v>0</v>
      </c>
      <c r="H377" s="70"/>
      <c r="I377" s="37">
        <f>SUM(E377*F377)*C377</f>
        <v>0</v>
      </c>
    </row>
    <row r="378" spans="1:9" ht="12.95" customHeight="1">
      <c r="A378" s="17">
        <v>2403</v>
      </c>
      <c r="B378" s="38" t="s">
        <v>67</v>
      </c>
      <c r="C378" s="37"/>
      <c r="D378" s="137"/>
      <c r="E378" s="37"/>
      <c r="F378" s="76"/>
      <c r="G378" s="37">
        <f>(C378*E378*F378)-H378</f>
        <v>0</v>
      </c>
      <c r="H378" s="70"/>
      <c r="I378" s="37">
        <f>SUM(E378*F378)*C378</f>
        <v>0</v>
      </c>
    </row>
    <row r="379" spans="1:9" ht="12.95" customHeight="1">
      <c r="A379" s="17">
        <v>2403</v>
      </c>
      <c r="B379" s="38" t="s">
        <v>68</v>
      </c>
      <c r="C379" s="37"/>
      <c r="D379" s="137"/>
      <c r="E379" s="37"/>
      <c r="F379" s="37"/>
      <c r="G379" s="37">
        <f>(C379*E379*F379)-H379</f>
        <v>0</v>
      </c>
      <c r="H379" s="70"/>
      <c r="I379" s="37">
        <f>SUM(E379*F379)*C379</f>
        <v>0</v>
      </c>
    </row>
    <row r="380" spans="1:9" ht="12.95" customHeight="1" thickBot="1">
      <c r="A380" s="17">
        <v>2403</v>
      </c>
      <c r="B380" s="38" t="s">
        <v>69</v>
      </c>
      <c r="C380" s="37"/>
      <c r="D380" s="137"/>
      <c r="E380" s="37"/>
      <c r="F380" s="37"/>
      <c r="G380" s="37">
        <f>(C380*E380*F380)-H380</f>
        <v>0</v>
      </c>
      <c r="H380" s="70"/>
      <c r="I380" s="37">
        <f>SUM(E380*F380)*C380</f>
        <v>0</v>
      </c>
    </row>
    <row r="381" spans="1:9" ht="14.1" customHeight="1" thickBot="1">
      <c r="A381" s="91"/>
      <c r="B381" s="97"/>
      <c r="C381" s="98"/>
      <c r="D381" s="39"/>
      <c r="E381" s="73">
        <v>2400</v>
      </c>
      <c r="F381" s="60" t="s">
        <v>237</v>
      </c>
      <c r="G381" s="61">
        <f>SUM(G376:G380)</f>
        <v>0</v>
      </c>
      <c r="H381" s="61">
        <f>SUM(H376:H380)</f>
        <v>0</v>
      </c>
      <c r="I381" s="61">
        <f>SUM(I376:I380)</f>
        <v>0</v>
      </c>
    </row>
    <row r="382" spans="1:9" ht="13.5" customHeight="1">
      <c r="A382" s="91"/>
      <c r="B382" s="97"/>
      <c r="C382" s="98"/>
      <c r="D382" s="98"/>
      <c r="E382" s="98"/>
      <c r="F382" s="98"/>
      <c r="G382" s="52"/>
      <c r="H382" s="46"/>
      <c r="I382" s="98"/>
    </row>
    <row r="383" spans="1:9" ht="12.95" customHeight="1">
      <c r="A383" s="32">
        <v>2500</v>
      </c>
      <c r="B383" s="66" t="s">
        <v>245</v>
      </c>
      <c r="C383" s="34" t="s">
        <v>222</v>
      </c>
      <c r="D383" s="34" t="s">
        <v>223</v>
      </c>
      <c r="E383" s="34" t="s">
        <v>224</v>
      </c>
      <c r="F383" s="34" t="s">
        <v>225</v>
      </c>
      <c r="G383" s="34" t="s">
        <v>216</v>
      </c>
      <c r="H383" s="34" t="s">
        <v>226</v>
      </c>
      <c r="I383" s="34" t="s">
        <v>185</v>
      </c>
    </row>
    <row r="384" spans="1:9" ht="12.95" customHeight="1">
      <c r="A384" s="91"/>
      <c r="B384" s="35"/>
      <c r="C384" s="34" t="s">
        <v>227</v>
      </c>
      <c r="D384" s="34" t="s">
        <v>228</v>
      </c>
      <c r="E384" s="34" t="s">
        <v>224</v>
      </c>
      <c r="F384" s="34" t="s">
        <v>229</v>
      </c>
      <c r="G384" s="34" t="s">
        <v>190</v>
      </c>
      <c r="H384" s="34" t="s">
        <v>191</v>
      </c>
      <c r="I384" s="34" t="s">
        <v>192</v>
      </c>
    </row>
    <row r="385" spans="1:11" ht="12.95" customHeight="1">
      <c r="A385" s="17">
        <v>2501</v>
      </c>
      <c r="B385" s="36" t="s">
        <v>70</v>
      </c>
      <c r="C385" s="37"/>
      <c r="D385" s="37"/>
      <c r="E385" s="37"/>
      <c r="F385" s="37"/>
      <c r="G385" s="37">
        <f>(C385*E385*F385)-H385</f>
        <v>0</v>
      </c>
      <c r="H385" s="70"/>
      <c r="I385" s="37">
        <f>SUM(E385*F385)*C385</f>
        <v>0</v>
      </c>
    </row>
    <row r="386" spans="1:11" ht="12.95" customHeight="1">
      <c r="A386" s="91">
        <v>2502</v>
      </c>
      <c r="B386" s="106" t="s">
        <v>282</v>
      </c>
      <c r="C386" s="37"/>
      <c r="D386" s="37"/>
      <c r="E386" s="37"/>
      <c r="F386" s="37"/>
      <c r="G386" s="37">
        <f>(C386*E386*F386)-H386</f>
        <v>0</v>
      </c>
      <c r="H386" s="70"/>
      <c r="I386" s="37">
        <f>SUM(E386*F386)*C386</f>
        <v>0</v>
      </c>
    </row>
    <row r="387" spans="1:11" ht="12.95" customHeight="1" thickBot="1">
      <c r="A387" s="110"/>
      <c r="B387" s="109" t="s">
        <v>246</v>
      </c>
      <c r="C387" s="37"/>
      <c r="D387" s="68"/>
      <c r="E387" s="37"/>
      <c r="F387" s="37"/>
      <c r="G387" s="37">
        <f>(C387*E387*F387)-H387</f>
        <v>0</v>
      </c>
      <c r="H387" s="70"/>
      <c r="I387" s="37">
        <f>SUM(E387*F387)*C387</f>
        <v>0</v>
      </c>
    </row>
    <row r="388" spans="1:11" ht="14.1" customHeight="1" thickBot="1">
      <c r="A388" s="91"/>
      <c r="B388" s="97"/>
      <c r="C388" s="98"/>
      <c r="D388" s="39"/>
      <c r="E388" s="73">
        <v>2500</v>
      </c>
      <c r="F388" s="60" t="s">
        <v>237</v>
      </c>
      <c r="G388" s="61">
        <f>SUM(G385:G387)</f>
        <v>0</v>
      </c>
      <c r="H388" s="61">
        <f>SUM(H385:H387)</f>
        <v>0</v>
      </c>
      <c r="I388" s="61">
        <f>SUM(I385:I387)</f>
        <v>0</v>
      </c>
    </row>
    <row r="389" spans="1:11" ht="13.5" customHeight="1">
      <c r="A389" s="91"/>
      <c r="B389" s="97"/>
      <c r="C389" s="98"/>
      <c r="D389" s="98"/>
      <c r="E389" s="98"/>
      <c r="F389" s="98"/>
      <c r="G389" s="52"/>
      <c r="H389" s="46"/>
      <c r="I389" s="98"/>
    </row>
    <row r="390" spans="1:11" ht="12.95" customHeight="1">
      <c r="A390" s="32">
        <v>2600</v>
      </c>
      <c r="B390" s="18" t="s">
        <v>214</v>
      </c>
      <c r="C390" s="34" t="s">
        <v>222</v>
      </c>
      <c r="D390" s="34" t="s">
        <v>223</v>
      </c>
      <c r="E390" s="34" t="s">
        <v>224</v>
      </c>
      <c r="F390" s="34" t="s">
        <v>225</v>
      </c>
      <c r="G390" s="34" t="s">
        <v>216</v>
      </c>
      <c r="H390" s="34" t="s">
        <v>226</v>
      </c>
      <c r="I390" s="34" t="s">
        <v>185</v>
      </c>
    </row>
    <row r="391" spans="1:11" ht="12.95" customHeight="1">
      <c r="A391" s="91"/>
      <c r="B391" s="35"/>
      <c r="C391" s="85" t="s">
        <v>227</v>
      </c>
      <c r="D391" s="34" t="s">
        <v>228</v>
      </c>
      <c r="E391" s="85" t="s">
        <v>224</v>
      </c>
      <c r="F391" s="34" t="s">
        <v>229</v>
      </c>
      <c r="G391" s="34" t="s">
        <v>190</v>
      </c>
      <c r="H391" s="34" t="s">
        <v>191</v>
      </c>
      <c r="I391" s="34" t="s">
        <v>192</v>
      </c>
    </row>
    <row r="392" spans="1:11" ht="12.95" customHeight="1">
      <c r="A392" s="17">
        <v>2601</v>
      </c>
      <c r="B392" s="159" t="s">
        <v>286</v>
      </c>
      <c r="C392" s="186"/>
      <c r="D392" s="187"/>
      <c r="E392" s="186"/>
      <c r="F392" s="188"/>
      <c r="G392" s="37">
        <f>(C392*E392*F392)-H392</f>
        <v>0</v>
      </c>
      <c r="H392" s="70"/>
      <c r="I392" s="37">
        <f>SUM(E392*F392)*C392</f>
        <v>0</v>
      </c>
    </row>
    <row r="393" spans="1:11" ht="12.95" customHeight="1">
      <c r="A393" s="17">
        <v>2602</v>
      </c>
      <c r="B393" s="159" t="s">
        <v>287</v>
      </c>
      <c r="C393" s="186"/>
      <c r="D393" s="187"/>
      <c r="E393" s="186"/>
      <c r="F393" s="188"/>
      <c r="G393" s="37">
        <f>(C393*E393*F393)-H393</f>
        <v>0</v>
      </c>
      <c r="H393" s="70"/>
      <c r="I393" s="37">
        <f>SUM(E393*F393)*C393</f>
        <v>0</v>
      </c>
    </row>
    <row r="394" spans="1:11" ht="12.95" customHeight="1" thickBot="1">
      <c r="A394" s="17">
        <v>2603</v>
      </c>
      <c r="B394" s="159" t="s">
        <v>288</v>
      </c>
      <c r="C394" s="186"/>
      <c r="D394" s="187"/>
      <c r="E394" s="186"/>
      <c r="F394" s="188"/>
      <c r="G394" s="37">
        <f>(C394*E394*F394)-H394</f>
        <v>0</v>
      </c>
      <c r="H394" s="70"/>
      <c r="I394" s="37">
        <f>SUM(E394*F394)*C394</f>
        <v>0</v>
      </c>
    </row>
    <row r="395" spans="1:11" ht="14.1" customHeight="1" thickBot="1">
      <c r="A395" s="91"/>
      <c r="B395" s="97"/>
      <c r="C395" s="98"/>
      <c r="D395" s="39"/>
      <c r="E395" s="174">
        <v>2600</v>
      </c>
      <c r="F395" s="60" t="s">
        <v>237</v>
      </c>
      <c r="G395" s="61">
        <f>SUM(G392:G394)</f>
        <v>0</v>
      </c>
      <c r="H395" s="61">
        <f>SUM(H392:H394)</f>
        <v>0</v>
      </c>
      <c r="I395" s="61">
        <f>SUM(I392:I394)</f>
        <v>0</v>
      </c>
    </row>
    <row r="396" spans="1:11" ht="13.5" customHeight="1">
      <c r="A396" s="91"/>
      <c r="B396" s="97"/>
      <c r="C396" s="98"/>
      <c r="D396" s="98"/>
      <c r="E396" s="98"/>
      <c r="F396" s="65"/>
      <c r="G396" s="52"/>
      <c r="H396" s="46"/>
      <c r="I396" s="98"/>
    </row>
    <row r="397" spans="1:11" ht="12.95" customHeight="1">
      <c r="A397" s="57">
        <v>2700</v>
      </c>
      <c r="B397" s="111" t="s">
        <v>215</v>
      </c>
      <c r="C397" s="34" t="s">
        <v>222</v>
      </c>
      <c r="D397" s="34" t="s">
        <v>223</v>
      </c>
      <c r="E397" s="34" t="s">
        <v>224</v>
      </c>
      <c r="F397" s="34" t="s">
        <v>225</v>
      </c>
      <c r="G397" s="34" t="s">
        <v>216</v>
      </c>
      <c r="H397" s="34" t="s">
        <v>226</v>
      </c>
      <c r="I397" s="34" t="s">
        <v>185</v>
      </c>
    </row>
    <row r="398" spans="1:11" ht="12.95" customHeight="1">
      <c r="A398" s="91"/>
      <c r="B398" s="58"/>
      <c r="C398" s="34" t="s">
        <v>227</v>
      </c>
      <c r="D398" s="34" t="s">
        <v>228</v>
      </c>
      <c r="E398" s="34" t="s">
        <v>224</v>
      </c>
      <c r="F398" s="34" t="s">
        <v>229</v>
      </c>
      <c r="G398" s="34" t="s">
        <v>190</v>
      </c>
      <c r="H398" s="34" t="s">
        <v>191</v>
      </c>
      <c r="I398" s="34" t="s">
        <v>192</v>
      </c>
    </row>
    <row r="399" spans="1:11" ht="12.95" customHeight="1">
      <c r="A399" s="17">
        <v>2701</v>
      </c>
      <c r="B399" s="216" t="s">
        <v>291</v>
      </c>
      <c r="C399" s="217">
        <v>1</v>
      </c>
      <c r="D399" s="218" t="s">
        <v>297</v>
      </c>
      <c r="E399" s="217">
        <v>1</v>
      </c>
      <c r="F399" s="217"/>
      <c r="G399" s="37">
        <f t="shared" ref="G399:G408" si="39">(C399*E399*F399)-H399</f>
        <v>0</v>
      </c>
      <c r="H399" s="219"/>
      <c r="I399" s="37">
        <f>SUM(E399*F399)*C399</f>
        <v>0</v>
      </c>
      <c r="J399" s="196"/>
      <c r="K399" s="202"/>
    </row>
    <row r="400" spans="1:11" ht="12.95" customHeight="1">
      <c r="A400" s="17">
        <v>2702</v>
      </c>
      <c r="B400" s="38" t="s">
        <v>71</v>
      </c>
      <c r="C400" s="37"/>
      <c r="D400" s="136"/>
      <c r="E400" s="37"/>
      <c r="F400" s="37"/>
      <c r="G400" s="37">
        <f t="shared" si="39"/>
        <v>0</v>
      </c>
      <c r="H400" s="70"/>
      <c r="I400" s="37">
        <f>SUM(E400*F400)*C400</f>
        <v>0</v>
      </c>
    </row>
    <row r="401" spans="1:9" ht="12.95" customHeight="1">
      <c r="A401" s="17">
        <v>2703</v>
      </c>
      <c r="B401" s="38" t="s">
        <v>72</v>
      </c>
      <c r="C401" s="37"/>
      <c r="D401" s="137"/>
      <c r="E401" s="98"/>
      <c r="F401" s="37"/>
      <c r="G401" s="37">
        <f t="shared" si="39"/>
        <v>0</v>
      </c>
      <c r="H401" s="70"/>
      <c r="I401" s="37">
        <f>SUM(C401*E400)*F401</f>
        <v>0</v>
      </c>
    </row>
    <row r="402" spans="1:9" ht="12.95" customHeight="1">
      <c r="A402" s="17">
        <v>2704</v>
      </c>
      <c r="B402" s="38" t="s">
        <v>73</v>
      </c>
      <c r="C402" s="37"/>
      <c r="D402" s="136"/>
      <c r="E402" s="37"/>
      <c r="F402" s="37"/>
      <c r="G402" s="37">
        <f t="shared" si="39"/>
        <v>0</v>
      </c>
      <c r="H402" s="70"/>
      <c r="I402" s="37">
        <f t="shared" ref="I402:I408" si="40">SUM(C402*E402)*F402</f>
        <v>0</v>
      </c>
    </row>
    <row r="403" spans="1:9" ht="12.95" customHeight="1">
      <c r="A403" s="17">
        <v>2706</v>
      </c>
      <c r="B403" s="38" t="s">
        <v>74</v>
      </c>
      <c r="C403" s="37"/>
      <c r="D403" s="136"/>
      <c r="E403" s="37"/>
      <c r="F403" s="37"/>
      <c r="G403" s="37">
        <f t="shared" si="39"/>
        <v>0</v>
      </c>
      <c r="H403" s="70"/>
      <c r="I403" s="37">
        <f t="shared" si="40"/>
        <v>0</v>
      </c>
    </row>
    <row r="404" spans="1:9" ht="12.95" customHeight="1">
      <c r="A404" s="17">
        <v>2708</v>
      </c>
      <c r="B404" s="38" t="s">
        <v>75</v>
      </c>
      <c r="C404" s="37"/>
      <c r="D404" s="136"/>
      <c r="E404" s="37"/>
      <c r="F404" s="37"/>
      <c r="G404" s="37">
        <f t="shared" si="39"/>
        <v>0</v>
      </c>
      <c r="H404" s="70"/>
      <c r="I404" s="37">
        <f t="shared" si="40"/>
        <v>0</v>
      </c>
    </row>
    <row r="405" spans="1:9" ht="12.95" customHeight="1">
      <c r="A405" s="17">
        <v>2709</v>
      </c>
      <c r="B405" s="38" t="s">
        <v>76</v>
      </c>
      <c r="C405" s="37"/>
      <c r="D405" s="136"/>
      <c r="E405" s="37"/>
      <c r="F405" s="37"/>
      <c r="G405" s="37">
        <f t="shared" si="39"/>
        <v>0</v>
      </c>
      <c r="H405" s="70"/>
      <c r="I405" s="37">
        <f t="shared" si="40"/>
        <v>0</v>
      </c>
    </row>
    <row r="406" spans="1:9" ht="12.95" customHeight="1">
      <c r="A406" s="17">
        <v>2710</v>
      </c>
      <c r="B406" s="38" t="s">
        <v>77</v>
      </c>
      <c r="C406" s="37"/>
      <c r="D406" s="137"/>
      <c r="E406" s="37"/>
      <c r="F406" s="37"/>
      <c r="G406" s="37">
        <f t="shared" si="39"/>
        <v>0</v>
      </c>
      <c r="H406" s="70"/>
      <c r="I406" s="37">
        <f t="shared" si="40"/>
        <v>0</v>
      </c>
    </row>
    <row r="407" spans="1:9" ht="12.95" customHeight="1">
      <c r="A407" s="17">
        <v>2711</v>
      </c>
      <c r="B407" s="38" t="s">
        <v>281</v>
      </c>
      <c r="C407" s="37"/>
      <c r="D407" s="137"/>
      <c r="E407" s="37"/>
      <c r="F407" s="37"/>
      <c r="G407" s="37">
        <f t="shared" si="39"/>
        <v>0</v>
      </c>
      <c r="H407" s="70"/>
      <c r="I407" s="37">
        <f t="shared" si="40"/>
        <v>0</v>
      </c>
    </row>
    <row r="408" spans="1:9" ht="12.95" customHeight="1">
      <c r="A408" s="17">
        <v>2712</v>
      </c>
      <c r="B408" s="38" t="s">
        <v>273</v>
      </c>
      <c r="C408" s="37"/>
      <c r="D408" s="137"/>
      <c r="E408" s="37"/>
      <c r="F408" s="37"/>
      <c r="G408" s="37">
        <f t="shared" si="39"/>
        <v>0</v>
      </c>
      <c r="H408" s="70"/>
      <c r="I408" s="37">
        <f t="shared" si="40"/>
        <v>0</v>
      </c>
    </row>
    <row r="409" spans="1:9" ht="13.5" customHeight="1" thickBot="1">
      <c r="A409" s="91"/>
      <c r="B409" s="97"/>
      <c r="C409" s="98"/>
      <c r="D409" s="98"/>
      <c r="E409" s="98"/>
      <c r="F409" s="98"/>
      <c r="G409" s="50"/>
      <c r="H409" s="51"/>
      <c r="I409" s="98"/>
    </row>
    <row r="410" spans="1:9" ht="14.1" customHeight="1" thickBot="1">
      <c r="A410" s="91"/>
      <c r="B410" s="97"/>
      <c r="C410" s="98"/>
      <c r="D410" s="39"/>
      <c r="E410" s="73">
        <v>2600</v>
      </c>
      <c r="F410" s="60" t="s">
        <v>237</v>
      </c>
      <c r="G410" s="61">
        <f>SUM(G399:G408)</f>
        <v>0</v>
      </c>
      <c r="H410" s="61">
        <f>SUM(H400:H408)</f>
        <v>0</v>
      </c>
      <c r="I410" s="61">
        <f>SUM(I400:I409)</f>
        <v>0</v>
      </c>
    </row>
    <row r="411" spans="1:9" ht="12.95" customHeight="1">
      <c r="A411" s="91"/>
      <c r="B411" s="97"/>
      <c r="C411" s="98"/>
      <c r="D411" s="98"/>
      <c r="E411" s="98"/>
      <c r="F411" s="98"/>
      <c r="G411" s="82"/>
      <c r="H411" s="21"/>
      <c r="I411" s="98"/>
    </row>
    <row r="412" spans="1:9" ht="12" customHeight="1">
      <c r="A412" s="91"/>
      <c r="B412" s="97"/>
      <c r="C412" s="98"/>
      <c r="D412" s="98"/>
      <c r="E412" s="98"/>
      <c r="F412" s="98"/>
      <c r="G412" s="98"/>
      <c r="H412" s="31"/>
      <c r="I412" s="98"/>
    </row>
    <row r="413" spans="1:9" ht="12" customHeight="1">
      <c r="A413" s="91"/>
      <c r="B413" s="97"/>
      <c r="C413" s="98"/>
      <c r="D413" s="98"/>
      <c r="E413" s="98"/>
      <c r="F413" s="98"/>
      <c r="G413" s="98"/>
      <c r="H413" s="31"/>
      <c r="I413" s="98"/>
    </row>
    <row r="414" spans="1:9" ht="12" customHeight="1">
      <c r="A414" s="91"/>
      <c r="B414" s="97"/>
      <c r="C414" s="98"/>
      <c r="D414" s="98"/>
      <c r="E414" s="98"/>
      <c r="F414" s="98"/>
      <c r="G414" s="98"/>
      <c r="H414" s="31"/>
      <c r="I414" s="98"/>
    </row>
    <row r="415" spans="1:9" ht="12" customHeight="1">
      <c r="A415" s="91"/>
      <c r="B415" s="83" t="s">
        <v>78</v>
      </c>
      <c r="C415" s="98"/>
      <c r="D415" s="98"/>
      <c r="E415" s="98"/>
      <c r="F415" s="98"/>
      <c r="G415" s="98"/>
      <c r="H415" s="31"/>
      <c r="I415" s="98"/>
    </row>
    <row r="416" spans="1:9" ht="12" customHeight="1">
      <c r="A416" s="91"/>
      <c r="B416" s="83" t="s">
        <v>64</v>
      </c>
      <c r="C416" s="20" t="s">
        <v>79</v>
      </c>
      <c r="D416" s="98"/>
      <c r="E416" s="98"/>
      <c r="F416" s="98"/>
      <c r="G416" s="98"/>
      <c r="H416" s="31"/>
      <c r="I416" s="98"/>
    </row>
    <row r="417" spans="1:9" ht="12" customHeight="1">
      <c r="A417" s="91"/>
      <c r="B417" s="97"/>
      <c r="C417" s="98"/>
      <c r="D417" s="98"/>
      <c r="E417" s="98"/>
      <c r="F417" s="98"/>
      <c r="G417" s="98"/>
      <c r="H417" s="31"/>
      <c r="I417" s="98"/>
    </row>
    <row r="418" spans="1:9" ht="12" customHeight="1">
      <c r="A418" s="91"/>
      <c r="B418" s="97"/>
      <c r="C418" s="98"/>
      <c r="D418" s="98"/>
      <c r="E418" s="98"/>
      <c r="F418" s="98"/>
      <c r="G418" s="98"/>
      <c r="H418" s="31"/>
      <c r="I418" s="98"/>
    </row>
    <row r="419" spans="1:9" ht="12" customHeight="1">
      <c r="A419" s="91"/>
      <c r="B419" s="97"/>
      <c r="C419" s="98"/>
      <c r="D419" s="98"/>
      <c r="E419" s="98"/>
      <c r="F419" s="98"/>
      <c r="G419" s="98"/>
      <c r="H419" s="31"/>
      <c r="I419" s="98"/>
    </row>
    <row r="420" spans="1:9" ht="12" customHeight="1">
      <c r="A420" s="91"/>
      <c r="B420" s="97"/>
      <c r="C420" s="98"/>
      <c r="D420" s="98"/>
      <c r="E420" s="98"/>
      <c r="F420" s="98"/>
      <c r="G420" s="98"/>
      <c r="H420" s="31"/>
      <c r="I420" s="98"/>
    </row>
    <row r="421" spans="1:9" ht="12" customHeight="1">
      <c r="A421" s="91"/>
      <c r="B421" s="97"/>
      <c r="C421" s="98"/>
      <c r="D421" s="98"/>
      <c r="E421" s="98"/>
      <c r="F421" s="98"/>
      <c r="G421" s="98"/>
      <c r="H421" s="31"/>
      <c r="I421" s="98"/>
    </row>
    <row r="422" spans="1:9" ht="12" customHeight="1">
      <c r="A422" s="91"/>
      <c r="B422" s="97"/>
      <c r="C422" s="98"/>
      <c r="D422" s="98"/>
      <c r="E422" s="98"/>
      <c r="F422" s="98"/>
      <c r="G422" s="98"/>
      <c r="H422" s="31"/>
      <c r="I422" s="98"/>
    </row>
    <row r="423" spans="1:9" ht="12" customHeight="1">
      <c r="A423" s="91"/>
      <c r="B423" s="97"/>
      <c r="C423" s="98"/>
      <c r="D423" s="98"/>
      <c r="E423" s="98"/>
      <c r="F423" s="98"/>
      <c r="G423" s="98"/>
      <c r="H423" s="31"/>
      <c r="I423" s="98"/>
    </row>
    <row r="424" spans="1:9" ht="12" customHeight="1">
      <c r="A424" s="91"/>
      <c r="B424" s="97"/>
      <c r="C424" s="98"/>
      <c r="D424" s="98"/>
      <c r="E424" s="98"/>
      <c r="F424" s="98"/>
      <c r="G424" s="98"/>
      <c r="H424" s="31"/>
      <c r="I424" s="98"/>
    </row>
    <row r="425" spans="1:9" ht="12" customHeight="1">
      <c r="A425" s="91"/>
      <c r="B425" s="97"/>
      <c r="C425" s="98"/>
      <c r="D425" s="98"/>
      <c r="E425" s="98"/>
      <c r="F425" s="98"/>
      <c r="G425" s="98"/>
      <c r="H425" s="31"/>
      <c r="I425" s="98"/>
    </row>
    <row r="426" spans="1:9" ht="12.6" customHeight="1">
      <c r="A426" s="94"/>
      <c r="B426" s="169"/>
      <c r="C426" s="170"/>
      <c r="D426" s="170"/>
      <c r="E426" s="170"/>
      <c r="F426" s="170"/>
      <c r="G426" s="170"/>
      <c r="H426" s="84"/>
      <c r="I426" s="170"/>
    </row>
  </sheetData>
  <mergeCells count="1">
    <mergeCell ref="G24:I24"/>
  </mergeCells>
  <phoneticPr fontId="5" type="noConversion"/>
  <pageMargins left="0.7" right="0.7" top="0.75" bottom="0.75" header="0.3" footer="0.3"/>
  <pageSetup paperSize="9" scale="76" fitToHeight="0" orientation="landscape" horizontalDpi="4294967292" verticalDpi="4294967292"/>
  <headerFooter>
    <oddFooter>&amp;"Helvetica,Regular"&amp;11&amp;P</oddFooter>
  </headerFooter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Leiðbeiningar</vt:lpstr>
      <vt:lpstr>Kostnaðaráætlun</vt:lpstr>
      <vt:lpstr>FJM</vt:lpstr>
      <vt:lpstr>Kostnaðaráætlun!Print_Area</vt:lpstr>
      <vt:lpstr>Leiðbeiningar!Print_Area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Gunnar Egil Daníelsson</dc:creator>
  <cp:lastModifiedBy>Svava Lóa Stefánsdóttir</cp:lastModifiedBy>
  <cp:lastPrinted>2013-08-28T15:35:49Z</cp:lastPrinted>
  <dcterms:created xsi:type="dcterms:W3CDTF">2013-06-27T15:07:03Z</dcterms:created>
  <dcterms:modified xsi:type="dcterms:W3CDTF">2022-05-10T13:45:02Z</dcterms:modified>
</cp:coreProperties>
</file>